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1.1 - Soupis prací - Opra..." sheetId="2" r:id="rId2"/>
    <sheet name="2.1 - Soupis prací - Vedl..." sheetId="3" r:id="rId3"/>
    <sheet name="Pokyny pro vyplnění" sheetId="4" r:id="rId4"/>
  </sheets>
  <definedNames>
    <definedName name="_xlnm.Print_Area" localSheetId="0">'Rekapitulace zakázky'!$D$4:$AO$36,'Rekapitulace zakázky'!$C$42:$AQ$59</definedName>
    <definedName name="_xlnm.Print_Titles" localSheetId="0">'Rekapitulace zakázky'!$52:$52</definedName>
    <definedName name="_xlnm._FilterDatabase" localSheetId="1" hidden="1">'1.1 - Soupis prací - Opra...'!$C$103:$K$411</definedName>
    <definedName name="_xlnm.Print_Area" localSheetId="1">'1.1 - Soupis prací - Opra...'!$C$4:$J$41,'1.1 - Soupis prací - Opra...'!$C$47:$J$83,'1.1 - Soupis prací - Opra...'!$C$89:$K$411</definedName>
    <definedName name="_xlnm.Print_Titles" localSheetId="1">'1.1 - Soupis prací - Opra...'!$103:$103</definedName>
    <definedName name="_xlnm._FilterDatabase" localSheetId="2" hidden="1">'2.1 - Soupis prací - Vedl...'!$C$88:$K$96</definedName>
    <definedName name="_xlnm.Print_Area" localSheetId="2">'2.1 - Soupis prací - Vedl...'!$C$4:$J$41,'2.1 - Soupis prací - Vedl...'!$C$47:$J$68,'2.1 - Soupis prací - Vedl...'!$C$74:$K$96</definedName>
    <definedName name="_xlnm.Print_Titles" localSheetId="2">'2.1 - Soupis prací - Vedl...'!$88:$88</definedName>
  </definedNames>
  <calcPr/>
</workbook>
</file>

<file path=xl/calcChain.xml><?xml version="1.0" encoding="utf-8"?>
<calcChain xmlns="http://schemas.openxmlformats.org/spreadsheetml/2006/main">
  <c i="3" r="J39"/>
  <c r="J38"/>
  <c i="1" r="AY58"/>
  <c i="3" r="J37"/>
  <c i="1" r="AX58"/>
  <c i="3" r="BI96"/>
  <c r="BH96"/>
  <c r="BG96"/>
  <c r="BF96"/>
  <c r="T96"/>
  <c r="T95"/>
  <c r="R96"/>
  <c r="R95"/>
  <c r="P96"/>
  <c r="P95"/>
  <c r="BK96"/>
  <c r="BK95"/>
  <c r="J95"/>
  <c r="J96"/>
  <c r="BE96"/>
  <c r="J67"/>
  <c r="BI94"/>
  <c r="BH94"/>
  <c r="BG94"/>
  <c r="BF94"/>
  <c r="T94"/>
  <c r="T93"/>
  <c r="R94"/>
  <c r="R93"/>
  <c r="P94"/>
  <c r="P93"/>
  <c r="BK94"/>
  <c r="BK93"/>
  <c r="J93"/>
  <c r="J94"/>
  <c r="BE94"/>
  <c r="J66"/>
  <c r="BI92"/>
  <c r="F39"/>
  <c i="1" r="BD58"/>
  <c i="3" r="BH92"/>
  <c r="F38"/>
  <c i="1" r="BC58"/>
  <c i="3" r="BG92"/>
  <c r="F37"/>
  <c i="1" r="BB58"/>
  <c i="3" r="BF92"/>
  <c r="J36"/>
  <c i="1" r="AW58"/>
  <c i="3" r="F36"/>
  <c i="1" r="BA58"/>
  <c i="3" r="T92"/>
  <c r="T91"/>
  <c r="T90"/>
  <c r="T89"/>
  <c r="R92"/>
  <c r="R91"/>
  <c r="R90"/>
  <c r="R89"/>
  <c r="P92"/>
  <c r="P91"/>
  <c r="P90"/>
  <c r="P89"/>
  <c i="1" r="AU58"/>
  <c i="3" r="BK92"/>
  <c r="BK91"/>
  <c r="J91"/>
  <c r="BK90"/>
  <c r="J90"/>
  <c r="BK89"/>
  <c r="J89"/>
  <c r="J63"/>
  <c r="J32"/>
  <c i="1" r="AG58"/>
  <c i="3" r="J92"/>
  <c r="BE92"/>
  <c r="J35"/>
  <c i="1" r="AV58"/>
  <c i="3" r="F35"/>
  <c i="1" r="AZ58"/>
  <c i="3" r="J65"/>
  <c r="J64"/>
  <c r="J86"/>
  <c r="J85"/>
  <c r="F85"/>
  <c r="F83"/>
  <c r="E81"/>
  <c r="J59"/>
  <c r="J58"/>
  <c r="F58"/>
  <c r="F56"/>
  <c r="E54"/>
  <c r="J41"/>
  <c r="J20"/>
  <c r="E20"/>
  <c r="F86"/>
  <c r="F59"/>
  <c r="J19"/>
  <c r="J14"/>
  <c r="J83"/>
  <c r="J56"/>
  <c r="E7"/>
  <c r="E77"/>
  <c r="E50"/>
  <c i="2" r="J39"/>
  <c r="J38"/>
  <c i="1" r="AY56"/>
  <c i="2" r="J37"/>
  <c i="1" r="AX56"/>
  <c i="2" r="BI411"/>
  <c r="BH411"/>
  <c r="BG411"/>
  <c r="BF411"/>
  <c r="T411"/>
  <c r="T410"/>
  <c r="R411"/>
  <c r="R410"/>
  <c r="P411"/>
  <c r="P410"/>
  <c r="BK411"/>
  <c r="BK410"/>
  <c r="J410"/>
  <c r="J411"/>
  <c r="BE411"/>
  <c r="J82"/>
  <c r="BI409"/>
  <c r="BH409"/>
  <c r="BG409"/>
  <c r="BF409"/>
  <c r="T409"/>
  <c r="R409"/>
  <c r="P409"/>
  <c r="BK409"/>
  <c r="J409"/>
  <c r="BE409"/>
  <c r="BI408"/>
  <c r="BH408"/>
  <c r="BG408"/>
  <c r="BF408"/>
  <c r="T408"/>
  <c r="R408"/>
  <c r="P408"/>
  <c r="BK408"/>
  <c r="J408"/>
  <c r="BE408"/>
  <c r="BI407"/>
  <c r="BH407"/>
  <c r="BG407"/>
  <c r="BF407"/>
  <c r="T407"/>
  <c r="T406"/>
  <c r="R407"/>
  <c r="R406"/>
  <c r="P407"/>
  <c r="P406"/>
  <c r="BK407"/>
  <c r="BK406"/>
  <c r="J406"/>
  <c r="J407"/>
  <c r="BE407"/>
  <c r="J81"/>
  <c r="BI398"/>
  <c r="BH398"/>
  <c r="BG398"/>
  <c r="BF398"/>
  <c r="T398"/>
  <c r="R398"/>
  <c r="P398"/>
  <c r="BK398"/>
  <c r="J398"/>
  <c r="BE398"/>
  <c r="BI393"/>
  <c r="BH393"/>
  <c r="BG393"/>
  <c r="BF393"/>
  <c r="T393"/>
  <c r="R393"/>
  <c r="P393"/>
  <c r="BK393"/>
  <c r="J393"/>
  <c r="BE393"/>
  <c r="BI384"/>
  <c r="BH384"/>
  <c r="BG384"/>
  <c r="BF384"/>
  <c r="T384"/>
  <c r="R384"/>
  <c r="P384"/>
  <c r="BK384"/>
  <c r="J384"/>
  <c r="BE384"/>
  <c r="BI378"/>
  <c r="BH378"/>
  <c r="BG378"/>
  <c r="BF378"/>
  <c r="T378"/>
  <c r="T377"/>
  <c r="R378"/>
  <c r="R377"/>
  <c r="P378"/>
  <c r="P377"/>
  <c r="BK378"/>
  <c r="BK377"/>
  <c r="J377"/>
  <c r="J378"/>
  <c r="BE378"/>
  <c r="J80"/>
  <c r="BI375"/>
  <c r="BH375"/>
  <c r="BG375"/>
  <c r="BF375"/>
  <c r="T375"/>
  <c r="R375"/>
  <c r="P375"/>
  <c r="BK375"/>
  <c r="J375"/>
  <c r="BE375"/>
  <c r="BI373"/>
  <c r="BH373"/>
  <c r="BG373"/>
  <c r="BF373"/>
  <c r="T373"/>
  <c r="R373"/>
  <c r="P373"/>
  <c r="BK373"/>
  <c r="J373"/>
  <c r="BE373"/>
  <c r="BI362"/>
  <c r="BH362"/>
  <c r="BG362"/>
  <c r="BF362"/>
  <c r="T362"/>
  <c r="R362"/>
  <c r="P362"/>
  <c r="BK362"/>
  <c r="J362"/>
  <c r="BE362"/>
  <c r="BI355"/>
  <c r="BH355"/>
  <c r="BG355"/>
  <c r="BF355"/>
  <c r="T355"/>
  <c r="R355"/>
  <c r="P355"/>
  <c r="BK355"/>
  <c r="J355"/>
  <c r="BE355"/>
  <c r="BI353"/>
  <c r="BH353"/>
  <c r="BG353"/>
  <c r="BF353"/>
  <c r="T353"/>
  <c r="R353"/>
  <c r="P353"/>
  <c r="BK353"/>
  <c r="J353"/>
  <c r="BE353"/>
  <c r="BI351"/>
  <c r="BH351"/>
  <c r="BG351"/>
  <c r="BF351"/>
  <c r="T351"/>
  <c r="R351"/>
  <c r="P351"/>
  <c r="BK351"/>
  <c r="J351"/>
  <c r="BE351"/>
  <c r="BI339"/>
  <c r="BH339"/>
  <c r="BG339"/>
  <c r="BF339"/>
  <c r="T339"/>
  <c r="R339"/>
  <c r="P339"/>
  <c r="BK339"/>
  <c r="J339"/>
  <c r="BE339"/>
  <c r="BI328"/>
  <c r="BH328"/>
  <c r="BG328"/>
  <c r="BF328"/>
  <c r="T328"/>
  <c r="R328"/>
  <c r="P328"/>
  <c r="BK328"/>
  <c r="J328"/>
  <c r="BE328"/>
  <c r="BI316"/>
  <c r="BH316"/>
  <c r="BG316"/>
  <c r="BF316"/>
  <c r="T316"/>
  <c r="T315"/>
  <c r="R316"/>
  <c r="R315"/>
  <c r="P316"/>
  <c r="P315"/>
  <c r="BK316"/>
  <c r="BK315"/>
  <c r="J315"/>
  <c r="J316"/>
  <c r="BE316"/>
  <c r="J79"/>
  <c r="BI313"/>
  <c r="BH313"/>
  <c r="BG313"/>
  <c r="BF313"/>
  <c r="T313"/>
  <c r="R313"/>
  <c r="P313"/>
  <c r="BK313"/>
  <c r="J313"/>
  <c r="BE313"/>
  <c r="BI310"/>
  <c r="BH310"/>
  <c r="BG310"/>
  <c r="BF310"/>
  <c r="T310"/>
  <c r="R310"/>
  <c r="P310"/>
  <c r="BK310"/>
  <c r="J310"/>
  <c r="BE310"/>
  <c r="BI308"/>
  <c r="BH308"/>
  <c r="BG308"/>
  <c r="BF308"/>
  <c r="T308"/>
  <c r="R308"/>
  <c r="P308"/>
  <c r="BK308"/>
  <c r="J308"/>
  <c r="BE308"/>
  <c r="BI306"/>
  <c r="BH306"/>
  <c r="BG306"/>
  <c r="BF306"/>
  <c r="T306"/>
  <c r="R306"/>
  <c r="P306"/>
  <c r="BK306"/>
  <c r="J306"/>
  <c r="BE306"/>
  <c r="BI304"/>
  <c r="BH304"/>
  <c r="BG304"/>
  <c r="BF304"/>
  <c r="T304"/>
  <c r="R304"/>
  <c r="P304"/>
  <c r="BK304"/>
  <c r="J304"/>
  <c r="BE304"/>
  <c r="BI302"/>
  <c r="BH302"/>
  <c r="BG302"/>
  <c r="BF302"/>
  <c r="T302"/>
  <c r="R302"/>
  <c r="P302"/>
  <c r="BK302"/>
  <c r="J302"/>
  <c r="BE302"/>
  <c r="BI298"/>
  <c r="BH298"/>
  <c r="BG298"/>
  <c r="BF298"/>
  <c r="T298"/>
  <c r="R298"/>
  <c r="P298"/>
  <c r="BK298"/>
  <c r="J298"/>
  <c r="BE298"/>
  <c r="BI295"/>
  <c r="BH295"/>
  <c r="BG295"/>
  <c r="BF295"/>
  <c r="T295"/>
  <c r="R295"/>
  <c r="P295"/>
  <c r="BK295"/>
  <c r="J295"/>
  <c r="BE295"/>
  <c r="BI293"/>
  <c r="BH293"/>
  <c r="BG293"/>
  <c r="BF293"/>
  <c r="T293"/>
  <c r="R293"/>
  <c r="P293"/>
  <c r="BK293"/>
  <c r="J293"/>
  <c r="BE293"/>
  <c r="BI289"/>
  <c r="BH289"/>
  <c r="BG289"/>
  <c r="BF289"/>
  <c r="T289"/>
  <c r="R289"/>
  <c r="P289"/>
  <c r="BK289"/>
  <c r="J289"/>
  <c r="BE289"/>
  <c r="BI287"/>
  <c r="BH287"/>
  <c r="BG287"/>
  <c r="BF287"/>
  <c r="T287"/>
  <c r="T286"/>
  <c r="R287"/>
  <c r="R286"/>
  <c r="P287"/>
  <c r="P286"/>
  <c r="BK287"/>
  <c r="BK286"/>
  <c r="J286"/>
  <c r="J287"/>
  <c r="BE287"/>
  <c r="J78"/>
  <c r="BI284"/>
  <c r="BH284"/>
  <c r="BG284"/>
  <c r="BF284"/>
  <c r="T284"/>
  <c r="R284"/>
  <c r="P284"/>
  <c r="BK284"/>
  <c r="J284"/>
  <c r="BE284"/>
  <c r="BI283"/>
  <c r="BH283"/>
  <c r="BG283"/>
  <c r="BF283"/>
  <c r="T283"/>
  <c r="T282"/>
  <c r="R283"/>
  <c r="R282"/>
  <c r="P283"/>
  <c r="P282"/>
  <c r="BK283"/>
  <c r="BK282"/>
  <c r="J282"/>
  <c r="J283"/>
  <c r="BE283"/>
  <c r="J77"/>
  <c r="BI280"/>
  <c r="BH280"/>
  <c r="BG280"/>
  <c r="BF280"/>
  <c r="T280"/>
  <c r="R280"/>
  <c r="P280"/>
  <c r="BK280"/>
  <c r="J280"/>
  <c r="BE280"/>
  <c r="BI275"/>
  <c r="BH275"/>
  <c r="BG275"/>
  <c r="BF275"/>
  <c r="T275"/>
  <c r="R275"/>
  <c r="P275"/>
  <c r="BK275"/>
  <c r="J275"/>
  <c r="BE275"/>
  <c r="BI269"/>
  <c r="BH269"/>
  <c r="BG269"/>
  <c r="BF269"/>
  <c r="T269"/>
  <c r="R269"/>
  <c r="P269"/>
  <c r="BK269"/>
  <c r="J269"/>
  <c r="BE269"/>
  <c r="BI265"/>
  <c r="BH265"/>
  <c r="BG265"/>
  <c r="BF265"/>
  <c r="T265"/>
  <c r="R265"/>
  <c r="P265"/>
  <c r="BK265"/>
  <c r="J265"/>
  <c r="BE265"/>
  <c r="BI263"/>
  <c r="BH263"/>
  <c r="BG263"/>
  <c r="BF263"/>
  <c r="T263"/>
  <c r="R263"/>
  <c r="P263"/>
  <c r="BK263"/>
  <c r="J263"/>
  <c r="BE263"/>
  <c r="BI257"/>
  <c r="BH257"/>
  <c r="BG257"/>
  <c r="BF257"/>
  <c r="T257"/>
  <c r="R257"/>
  <c r="P257"/>
  <c r="BK257"/>
  <c r="J257"/>
  <c r="BE257"/>
  <c r="BI255"/>
  <c r="BH255"/>
  <c r="BG255"/>
  <c r="BF255"/>
  <c r="T255"/>
  <c r="T254"/>
  <c r="R255"/>
  <c r="R254"/>
  <c r="P255"/>
  <c r="P254"/>
  <c r="BK255"/>
  <c r="BK254"/>
  <c r="J254"/>
  <c r="J255"/>
  <c r="BE255"/>
  <c r="J76"/>
  <c r="BI253"/>
  <c r="BH253"/>
  <c r="BG253"/>
  <c r="BF253"/>
  <c r="T253"/>
  <c r="T252"/>
  <c r="R253"/>
  <c r="R252"/>
  <c r="P253"/>
  <c r="P252"/>
  <c r="BK253"/>
  <c r="BK252"/>
  <c r="J252"/>
  <c r="J253"/>
  <c r="BE253"/>
  <c r="J75"/>
  <c r="BI251"/>
  <c r="BH251"/>
  <c r="BG251"/>
  <c r="BF251"/>
  <c r="T251"/>
  <c r="R251"/>
  <c r="P251"/>
  <c r="BK251"/>
  <c r="J251"/>
  <c r="BE251"/>
  <c r="BI250"/>
  <c r="BH250"/>
  <c r="BG250"/>
  <c r="BF250"/>
  <c r="T250"/>
  <c r="T249"/>
  <c r="R250"/>
  <c r="R249"/>
  <c r="P250"/>
  <c r="P249"/>
  <c r="BK250"/>
  <c r="BK249"/>
  <c r="J249"/>
  <c r="J250"/>
  <c r="BE250"/>
  <c r="J74"/>
  <c r="BI248"/>
  <c r="BH248"/>
  <c r="BG248"/>
  <c r="BF248"/>
  <c r="T248"/>
  <c r="T247"/>
  <c r="R248"/>
  <c r="R247"/>
  <c r="P248"/>
  <c r="P247"/>
  <c r="BK248"/>
  <c r="BK247"/>
  <c r="J247"/>
  <c r="J248"/>
  <c r="BE248"/>
  <c r="J73"/>
  <c r="BI245"/>
  <c r="BH245"/>
  <c r="BG245"/>
  <c r="BF245"/>
  <c r="T245"/>
  <c r="R245"/>
  <c r="P245"/>
  <c r="BK245"/>
  <c r="J245"/>
  <c r="BE245"/>
  <c r="BI239"/>
  <c r="BH239"/>
  <c r="BG239"/>
  <c r="BF239"/>
  <c r="T239"/>
  <c r="T238"/>
  <c r="T237"/>
  <c r="R239"/>
  <c r="R238"/>
  <c r="R237"/>
  <c r="P239"/>
  <c r="P238"/>
  <c r="P237"/>
  <c r="BK239"/>
  <c r="BK238"/>
  <c r="J238"/>
  <c r="BK237"/>
  <c r="J237"/>
  <c r="J239"/>
  <c r="BE239"/>
  <c r="J72"/>
  <c r="J71"/>
  <c r="BI235"/>
  <c r="BH235"/>
  <c r="BG235"/>
  <c r="BF235"/>
  <c r="T235"/>
  <c r="T234"/>
  <c r="R235"/>
  <c r="R234"/>
  <c r="P235"/>
  <c r="P234"/>
  <c r="BK235"/>
  <c r="BK234"/>
  <c r="J234"/>
  <c r="J235"/>
  <c r="BE235"/>
  <c r="J70"/>
  <c r="BI232"/>
  <c r="BH232"/>
  <c r="BG232"/>
  <c r="BF232"/>
  <c r="T232"/>
  <c r="R232"/>
  <c r="P232"/>
  <c r="BK232"/>
  <c r="J232"/>
  <c r="BE232"/>
  <c r="BI229"/>
  <c r="BH229"/>
  <c r="BG229"/>
  <c r="BF229"/>
  <c r="T229"/>
  <c r="R229"/>
  <c r="P229"/>
  <c r="BK229"/>
  <c r="J229"/>
  <c r="BE229"/>
  <c r="BI227"/>
  <c r="BH227"/>
  <c r="BG227"/>
  <c r="BF227"/>
  <c r="T227"/>
  <c r="R227"/>
  <c r="P227"/>
  <c r="BK227"/>
  <c r="J227"/>
  <c r="BE227"/>
  <c r="BI225"/>
  <c r="BH225"/>
  <c r="BG225"/>
  <c r="BF225"/>
  <c r="T225"/>
  <c r="T224"/>
  <c r="R225"/>
  <c r="R224"/>
  <c r="P225"/>
  <c r="P224"/>
  <c r="BK225"/>
  <c r="BK224"/>
  <c r="J224"/>
  <c r="J225"/>
  <c r="BE225"/>
  <c r="J69"/>
  <c r="BI217"/>
  <c r="BH217"/>
  <c r="BG217"/>
  <c r="BF217"/>
  <c r="T217"/>
  <c r="R217"/>
  <c r="P217"/>
  <c r="BK217"/>
  <c r="J217"/>
  <c r="BE217"/>
  <c r="BI207"/>
  <c r="BH207"/>
  <c r="BG207"/>
  <c r="BF207"/>
  <c r="T207"/>
  <c r="R207"/>
  <c r="P207"/>
  <c r="BK207"/>
  <c r="J207"/>
  <c r="BE207"/>
  <c r="BI203"/>
  <c r="BH203"/>
  <c r="BG203"/>
  <c r="BF203"/>
  <c r="T203"/>
  <c r="R203"/>
  <c r="P203"/>
  <c r="BK203"/>
  <c r="J203"/>
  <c r="BE203"/>
  <c r="BI197"/>
  <c r="BH197"/>
  <c r="BG197"/>
  <c r="BF197"/>
  <c r="T197"/>
  <c r="R197"/>
  <c r="P197"/>
  <c r="BK197"/>
  <c r="J197"/>
  <c r="BE197"/>
  <c r="BI194"/>
  <c r="BH194"/>
  <c r="BG194"/>
  <c r="BF194"/>
  <c r="T194"/>
  <c r="R194"/>
  <c r="P194"/>
  <c r="BK194"/>
  <c r="J194"/>
  <c r="BE194"/>
  <c r="BI193"/>
  <c r="BH193"/>
  <c r="BG193"/>
  <c r="BF193"/>
  <c r="T193"/>
  <c r="R193"/>
  <c r="P193"/>
  <c r="BK193"/>
  <c r="J193"/>
  <c r="BE193"/>
  <c r="BI190"/>
  <c r="BH190"/>
  <c r="BG190"/>
  <c r="BF190"/>
  <c r="T190"/>
  <c r="R190"/>
  <c r="P190"/>
  <c r="BK190"/>
  <c r="J190"/>
  <c r="BE190"/>
  <c r="BI186"/>
  <c r="BH186"/>
  <c r="BG186"/>
  <c r="BF186"/>
  <c r="T186"/>
  <c r="R186"/>
  <c r="P186"/>
  <c r="BK186"/>
  <c r="J186"/>
  <c r="BE186"/>
  <c r="BI184"/>
  <c r="BH184"/>
  <c r="BG184"/>
  <c r="BF184"/>
  <c r="T184"/>
  <c r="R184"/>
  <c r="P184"/>
  <c r="BK184"/>
  <c r="J184"/>
  <c r="BE184"/>
  <c r="BI176"/>
  <c r="BH176"/>
  <c r="BG176"/>
  <c r="BF176"/>
  <c r="T176"/>
  <c r="T175"/>
  <c r="R176"/>
  <c r="R175"/>
  <c r="P176"/>
  <c r="P175"/>
  <c r="BK176"/>
  <c r="BK175"/>
  <c r="J175"/>
  <c r="J176"/>
  <c r="BE176"/>
  <c r="J68"/>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2"/>
  <c r="BH162"/>
  <c r="BG162"/>
  <c r="BF162"/>
  <c r="T162"/>
  <c r="R162"/>
  <c r="P162"/>
  <c r="BK162"/>
  <c r="J162"/>
  <c r="BE162"/>
  <c r="BI160"/>
  <c r="BH160"/>
  <c r="BG160"/>
  <c r="BF160"/>
  <c r="T160"/>
  <c r="R160"/>
  <c r="P160"/>
  <c r="BK160"/>
  <c r="J160"/>
  <c r="BE160"/>
  <c r="BI158"/>
  <c r="BH158"/>
  <c r="BG158"/>
  <c r="BF158"/>
  <c r="T158"/>
  <c r="R158"/>
  <c r="P158"/>
  <c r="BK158"/>
  <c r="J158"/>
  <c r="BE158"/>
  <c r="BI153"/>
  <c r="BH153"/>
  <c r="BG153"/>
  <c r="BF153"/>
  <c r="T153"/>
  <c r="R153"/>
  <c r="P153"/>
  <c r="BK153"/>
  <c r="J153"/>
  <c r="BE153"/>
  <c r="BI149"/>
  <c r="BH149"/>
  <c r="BG149"/>
  <c r="BF149"/>
  <c r="T149"/>
  <c r="R149"/>
  <c r="P149"/>
  <c r="BK149"/>
  <c r="J149"/>
  <c r="BE149"/>
  <c r="BI148"/>
  <c r="BH148"/>
  <c r="BG148"/>
  <c r="BF148"/>
  <c r="T148"/>
  <c r="R148"/>
  <c r="P148"/>
  <c r="BK148"/>
  <c r="J148"/>
  <c r="BE148"/>
  <c r="BI138"/>
  <c r="BH138"/>
  <c r="BG138"/>
  <c r="BF138"/>
  <c r="T138"/>
  <c r="R138"/>
  <c r="P138"/>
  <c r="BK138"/>
  <c r="J138"/>
  <c r="BE138"/>
  <c r="BI131"/>
  <c r="BH131"/>
  <c r="BG131"/>
  <c r="BF131"/>
  <c r="T131"/>
  <c r="R131"/>
  <c r="P131"/>
  <c r="BK131"/>
  <c r="J131"/>
  <c r="BE131"/>
  <c r="BI127"/>
  <c r="BH127"/>
  <c r="BG127"/>
  <c r="BF127"/>
  <c r="T127"/>
  <c r="R127"/>
  <c r="P127"/>
  <c r="BK127"/>
  <c r="J127"/>
  <c r="BE127"/>
  <c r="BI121"/>
  <c r="BH121"/>
  <c r="BG121"/>
  <c r="BF121"/>
  <c r="T121"/>
  <c r="R121"/>
  <c r="P121"/>
  <c r="BK121"/>
  <c r="J121"/>
  <c r="BE121"/>
  <c r="BI116"/>
  <c r="BH116"/>
  <c r="BG116"/>
  <c r="BF116"/>
  <c r="T116"/>
  <c r="T115"/>
  <c r="R116"/>
  <c r="R115"/>
  <c r="P116"/>
  <c r="P115"/>
  <c r="BK116"/>
  <c r="BK115"/>
  <c r="J115"/>
  <c r="J116"/>
  <c r="BE116"/>
  <c r="J67"/>
  <c r="BI114"/>
  <c r="BH114"/>
  <c r="BG114"/>
  <c r="BF114"/>
  <c r="T114"/>
  <c r="T113"/>
  <c r="R114"/>
  <c r="R113"/>
  <c r="P114"/>
  <c r="P113"/>
  <c r="BK114"/>
  <c r="BK113"/>
  <c r="J113"/>
  <c r="J114"/>
  <c r="BE114"/>
  <c r="J66"/>
  <c r="BI111"/>
  <c r="BH111"/>
  <c r="BG111"/>
  <c r="BF111"/>
  <c r="T111"/>
  <c r="R111"/>
  <c r="P111"/>
  <c r="BK111"/>
  <c r="J111"/>
  <c r="BE111"/>
  <c r="BI107"/>
  <c r="F39"/>
  <c i="1" r="BD56"/>
  <c i="2" r="BH107"/>
  <c r="F38"/>
  <c i="1" r="BC56"/>
  <c i="2" r="BG107"/>
  <c r="F37"/>
  <c i="1" r="BB56"/>
  <c i="2" r="BF107"/>
  <c r="J36"/>
  <c i="1" r="AW56"/>
  <c i="2" r="F36"/>
  <c i="1" r="BA56"/>
  <c i="2" r="T107"/>
  <c r="T106"/>
  <c r="T105"/>
  <c r="T104"/>
  <c r="R107"/>
  <c r="R106"/>
  <c r="R105"/>
  <c r="R104"/>
  <c r="P107"/>
  <c r="P106"/>
  <c r="P105"/>
  <c r="P104"/>
  <c i="1" r="AU56"/>
  <c i="2" r="BK107"/>
  <c r="BK106"/>
  <c r="J106"/>
  <c r="BK105"/>
  <c r="J105"/>
  <c r="BK104"/>
  <c r="J104"/>
  <c r="J63"/>
  <c r="J32"/>
  <c i="1" r="AG56"/>
  <c i="2" r="J107"/>
  <c r="BE107"/>
  <c r="J35"/>
  <c i="1" r="AV56"/>
  <c i="2" r="F35"/>
  <c i="1" r="AZ56"/>
  <c i="2" r="J65"/>
  <c r="J64"/>
  <c r="J101"/>
  <c r="J100"/>
  <c r="F100"/>
  <c r="F98"/>
  <c r="E96"/>
  <c r="J59"/>
  <c r="J58"/>
  <c r="F58"/>
  <c r="F56"/>
  <c r="E54"/>
  <c r="J41"/>
  <c r="J20"/>
  <c r="E20"/>
  <c r="F101"/>
  <c r="F59"/>
  <c r="J19"/>
  <c r="J14"/>
  <c r="J98"/>
  <c r="J56"/>
  <c r="E7"/>
  <c r="E92"/>
  <c r="E50"/>
  <c i="1" r="BD57"/>
  <c r="BC57"/>
  <c r="BB57"/>
  <c r="BA57"/>
  <c r="AZ57"/>
  <c r="AY57"/>
  <c r="AX57"/>
  <c r="AW57"/>
  <c r="AV57"/>
  <c r="AU57"/>
  <c r="AT57"/>
  <c r="AS57"/>
  <c r="AG57"/>
  <c r="BD55"/>
  <c r="BC55"/>
  <c r="BB55"/>
  <c r="BA55"/>
  <c r="AZ55"/>
  <c r="AY55"/>
  <c r="AX55"/>
  <c r="AW55"/>
  <c r="AV55"/>
  <c r="AU55"/>
  <c r="AT55"/>
  <c r="AS55"/>
  <c r="AG55"/>
  <c r="BD54"/>
  <c r="W33"/>
  <c r="BC54"/>
  <c r="W32"/>
  <c r="BB54"/>
  <c r="W31"/>
  <c r="BA54"/>
  <c r="W30"/>
  <c r="AZ54"/>
  <c r="W29"/>
  <c r="AY54"/>
  <c r="AX54"/>
  <c r="AW54"/>
  <c r="AK30"/>
  <c r="AV54"/>
  <c r="AK29"/>
  <c r="AU54"/>
  <c r="AT54"/>
  <c r="AS54"/>
  <c r="AG54"/>
  <c r="AK26"/>
  <c r="AT58"/>
  <c r="AN58"/>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<sst xmlns="http://schemas.openxmlformats.org/spreadsheetml/2006/main">
  <si>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</si>
  <si>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</si>
  <si>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</si>
  <si>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</si>
  <si>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</si>
  <si>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{93136a77-e0c3-4049-afc6-93a98defbc06}</t>
  </si>
  <si>
    <t>0,01</t>
  </si>
  <si>
    <t>21</t>
  </si>
  <si>
    <t>15</t>
  </si>
  <si>
    <t>REKAPITULACE ZAKÁZKY</t>
  </si>
  <si>
    <t xml:space="preserve">v ---  níže se nacházejí doplnkové a pomocné údaje k sestavám  --- v</t>
  </si>
  <si>
    <t>Návod na vyplnění</t>
  </si>
  <si>
    <t>0,001</t>
  </si>
  <si>
    <t>Kód:</t>
  </si>
  <si>
    <t>PRO-19002-I</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</si>
  <si>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</si>
  <si>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</si>
  <si>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soc.zařízení - stavební část, EL a ZTI (voda + kanalizace) v objektu Volgogradská 32a,Ostrava - Zábřeh - 1. ETAPA</t>
  </si>
  <si>
    <t>KSO:</t>
  </si>
  <si>
    <t/>
  </si>
  <si>
    <t>CC-CZ:</t>
  </si>
  <si>
    <t>Místo:</t>
  </si>
  <si>
    <t xml:space="preserve"> </t>
  </si>
  <si>
    <t>Datum:</t>
  </si>
  <si>
    <t>23. 3. 2019</t>
  </si>
  <si>
    <t>Zadavatel:</t>
  </si>
  <si>
    <t>IČ:</t>
  </si>
  <si>
    <t>SMO,Městský obvod Ostrava.Jih</t>
  </si>
  <si>
    <t>DIČ:</t>
  </si>
  <si>
    <t>Uchazeč:</t>
  </si>
  <si>
    <t>Vyplň údaj</t>
  </si>
  <si>
    <t>Projektant:</t>
  </si>
  <si>
    <t>Ing. Jaromír Provazník</t>
  </si>
  <si>
    <t>True</t>
  </si>
  <si>
    <t>Zpracovatel:</t>
  </si>
  <si>
    <t>Kolková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</si>
  <si>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</si>
  <si>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</si>
  <si>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</si>
  <si>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</si>
  <si>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</si>
  <si>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</si>
  <si>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</si>
  <si>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</si>
  <si>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</si>
  <si>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</si>
  <si>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</si>
  <si>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</si>
  <si>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</si>
  <si>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</si>
  <si>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</si>
  <si>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</si>
  <si>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</si>
  <si>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</si>
  <si>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</si>
  <si>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</si>
  <si>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</si>
  <si>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</si>
  <si>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</si>
  <si>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</si>
  <si>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</si>
  <si>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</si>
  <si>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</si>
  <si>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</si>
  <si>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</si>
  <si>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</si>
  <si>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</si>
  <si>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</si>
  <si>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</si>
  <si>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</si>
  <si>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</si>
  <si>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</si>
  <si>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</si>
  <si>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</si>
  <si>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</si>
  <si>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</si>
  <si>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1</t>
  </si>
  <si>
    <t xml:space="preserve">Oprava soc.zařízení - stavební část, EL a ZTI (voda + kanalizace) </t>
  </si>
  <si>
    <t>STA</t>
  </si>
  <si>
    <t>{f44704fd-1716-4b97-ae88-9b1acc40fa8b}</t>
  </si>
  <si>
    <t>2</t>
  </si>
  <si>
    <t>/</t>
  </si>
  <si>
    <t>1.1</t>
  </si>
  <si>
    <t xml:space="preserve">Soupis prací - Oprava soc.zařízení - stavební část, EL a ZTI (voda + kanalizace) </t>
  </si>
  <si>
    <t>Soupis</t>
  </si>
  <si>
    <t>{ec634821-b277-42f3-b537-0b11b7da921e}</t>
  </si>
  <si>
    <t xml:space="preserve">Vedlejší a ostatní náklady </t>
  </si>
  <si>
    <t>VON</t>
  </si>
  <si>
    <t>{1d66a191-6af6-45fb-bdb9-4224f1ccc3ce}</t>
  </si>
  <si>
    <t>2.1</t>
  </si>
  <si>
    <t xml:space="preserve">Soupis prací - Vedlejší a ostatní náklady  </t>
  </si>
  <si>
    <t>{9524eb60-9db6-4db0-92ce-95e4560b05fa}</t>
  </si>
  <si>
    <t>KRYCÍ LIST SOUPISU PRACÍ</t>
  </si>
  <si>
    <t>Objekt:</t>
  </si>
  <si>
    <t xml:space="preserve">1 - Oprava soc.zařízení - stavební část, EL a ZTI (voda + kanalizace) </t>
  </si>
  <si>
    <t>Soupis:</t>
  </si>
  <si>
    <t xml:space="preserve">1.1 - Soupis prací - Oprava soc.zařízení - stavební část, EL a ZTI (voda + kanalizace) </t>
  </si>
  <si>
    <t>REKAPITULACE ČLENĚNÍ SOUPISU PRACÍ</t>
  </si>
  <si>
    <t>Kód dílu - Popis</t>
  </si>
  <si>
    <t>Cena celkem [CZK]</t>
  </si>
  <si>
    <t>-1</t>
  </si>
  <si>
    <t>HSV - Práce a dodávky HSV</t>
  </si>
  <si>
    <t xml:space="preserve">    1 - Zemní práce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</si>
  <si>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</si>
  <si>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</si>
  <si>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</si>
  <si>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</si>
  <si>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</si>
  <si>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</si>
  <si>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</si>
  <si>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t>
  </si>
  <si>
    <t xml:space="preserve">    725 - Zdravotechnika - zařizovací předměty</t>
  </si>
  <si>
    <t xml:space="preserve">    741 - Elektroinstalace - silnoproud</t>
  </si>
  <si>
    <t xml:space="preserve">    763 - Konstrukce suché výstavby</t>
  </si>
  <si>
    <t xml:space="preserve">    766 - Konstrukce truhlářské</t>
  </si>
  <si>
    <t xml:space="preserve">    771 - Podlahy z dlaždic</t>
  </si>
  <si>
    <t xml:space="preserve">    781 - Dokončovací práce - obklady</t>
  </si>
  <si>
    <t xml:space="preserve">    784 - Dokončovací práce - malby a tapety</t>
  </si>
  <si>
    <t xml:space="preserve">    SD - Sanitární doplňky </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</si>
  <si>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</si>
  <si>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</si>
  <si>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</si>
  <si>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</si>
  <si>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</si>
  <si>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</si>
  <si>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</si>
  <si>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</si>
  <si>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</si>
  <si>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</si>
  <si>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</si>
  <si>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</si>
  <si>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</si>
  <si>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</si>
  <si>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</si>
  <si>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</si>
  <si>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</si>
  <si>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</si>
  <si>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</si>
  <si>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139711101</t>
  </si>
  <si>
    <t>Vykopávka v uzavřených prostorách s naložením výkopku na dopravní prostředek v hornině tř. 1 až 4</t>
  </si>
  <si>
    <t>m3</t>
  </si>
  <si>
    <t>CS ÚRS 2019 01</t>
  </si>
  <si>
    <t>4</t>
  </si>
  <si>
    <t>45397711</t>
  </si>
  <si>
    <t>PSC</t>
  </si>
  <si>
    <t xml:space="preserve">Poznámka k souboru cen:_x000d_
1. V cenách nejsou započteny náklady na podchycení stavebních konstrukcí a případné odvětrávání pracovního prostoru._x000d_
</t>
  </si>
  <si>
    <t>VV</t>
  </si>
  <si>
    <t>"vč. 151+popis TZ"</t>
  </si>
  <si>
    <t>2*(0,5+0,4)*0,6</t>
  </si>
  <si>
    <t>174101102</t>
  </si>
  <si>
    <t>Zásyp sypaninou z jakékoliv horniny s uložením výkopku ve vrstvách se zhutněním v uzavřených prostorách s urovnáním povrchu zásypu</t>
  </si>
  <si>
    <t>-972193614</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</si>
  <si>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</si>
  <si>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Vodorovné konstrukce</t>
  </si>
  <si>
    <t>3</t>
  </si>
  <si>
    <t>411386621</t>
  </si>
  <si>
    <t>Zabetonování prostupů v instalačních šachtách ve stropech železobetonových ze suchých směsí, včetně bednění, odbednění, výztuže a zajištění potrubí skelnou vatou s folií (materiál v ceně), plochy přes 0,09 do 0,25 m2</t>
  </si>
  <si>
    <t>kus</t>
  </si>
  <si>
    <t>1412341753</t>
  </si>
  <si>
    <t>6</t>
  </si>
  <si>
    <t>Úpravy povrchů, podlahy a osazování výplní</t>
  </si>
  <si>
    <t>611131121</t>
  </si>
  <si>
    <t>Podkladní a spojovací vrstva vnitřních omítaných ploch penetrace akrylát-silikonová nanášená ručně stropů</t>
  </si>
  <si>
    <t>m2</t>
  </si>
  <si>
    <t>1327744705</t>
  </si>
  <si>
    <t>"vč. 101+102+popis TZ"</t>
  </si>
  <si>
    <t>14,56</t>
  </si>
  <si>
    <t>2,7/100*30</t>
  </si>
  <si>
    <t>Součet</t>
  </si>
  <si>
    <t>5</t>
  </si>
  <si>
    <t>611315422</t>
  </si>
  <si>
    <t>Oprava vápenné omítky vnitřních ploch štukové dvouvrstvé, tloušťky do 20 mm a tloušťky štuku do 3 mm stropů, v rozsahu opravované plochy přes 10 do 30%</t>
  </si>
  <si>
    <t>1820136342</t>
  </si>
  <si>
    <t xml:space="preserve">Poznámka k souboru cen:_x000d_
1. Pro ocenění opravy omítek plochy do 4 m2 se použijí ceny souboru cen 61. 31-52.. Vápenná omítka jednotlivých malých ploch._x000d_
</t>
  </si>
  <si>
    <t>1,4</t>
  </si>
  <si>
    <t>1,3</t>
  </si>
  <si>
    <t>611321141</t>
  </si>
  <si>
    <t>Omítka vápenocementová vnitřních ploch nanášená ručně dvouvrstvá, tloušťky jádrové omítky do 10 mm a tloušťky štuku do 3 mm štuková vodorovných konstrukcí stropů rovných</t>
  </si>
  <si>
    <t>1218957425</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</si>
  <si>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</si>
  <si>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9,4+4,0+1,16</t>
  </si>
  <si>
    <t>7</t>
  </si>
  <si>
    <t>612131121</t>
  </si>
  <si>
    <t>Podkladní a spojovací vrstva vnitřních omítaných ploch penetrace akrylát-silikonová nanášená ručně stěn</t>
  </si>
  <si>
    <t>1631156367</t>
  </si>
  <si>
    <t>"vč. 101+popis TZ"</t>
  </si>
  <si>
    <t>"dle obkladů"</t>
  </si>
  <si>
    <t>74,65</t>
  </si>
  <si>
    <t>"dle oprav"</t>
  </si>
  <si>
    <t>8,524/2</t>
  </si>
  <si>
    <t>8</t>
  </si>
  <si>
    <t>612315423</t>
  </si>
  <si>
    <t>Oprava vápenné omítky vnitřních ploch štukové dvouvrstvé, tloušťky do 20 mm a tloušťky štuku do 3 mm stěn, v rozsahu opravované plochy přes 30 do 50%</t>
  </si>
  <si>
    <t>1891642889</t>
  </si>
  <si>
    <t>(0,3+0,95+0,95+0,95+0,3)*2,25</t>
  </si>
  <si>
    <t>-0,8*1,97</t>
  </si>
  <si>
    <t>-0,6*1,97</t>
  </si>
  <si>
    <t>2*(0,9+1,55)*0,15</t>
  </si>
  <si>
    <t>"vč. 152+popis TZ"</t>
  </si>
  <si>
    <t>2*(0,9+1,42)*0,6</t>
  </si>
  <si>
    <t>9</t>
  </si>
  <si>
    <t>612325222</t>
  </si>
  <si>
    <t>Vápenocementová omítka jednotlivých malých ploch štuková na stěnách, plochy jednotlivě přes 0,09 do 0,25 m2</t>
  </si>
  <si>
    <t>1444321026</t>
  </si>
  <si>
    <t>10</t>
  </si>
  <si>
    <t>612325302</t>
  </si>
  <si>
    <t>Vápenocementová omítka ostění nebo nadpraží štuková</t>
  </si>
  <si>
    <t>-360197572</t>
  </si>
  <si>
    <t xml:space="preserve">Poznámka k souboru cen:_x000d_
1. Ceny lze použít jen pro ocenění samostatně upravovaného ostění a nadpraží ( např. při dodatečné výměně oken nebo zárubní ) v šířce do 300 mm okolo upravovaného otvoru._x000d_
</t>
  </si>
  <si>
    <t>2*(2,0+0,9+2,0)*0,5*2</t>
  </si>
  <si>
    <t>11</t>
  </si>
  <si>
    <t>612331111</t>
  </si>
  <si>
    <t>Omítka cementová vnitřních ploch nanášená ručně jednovrstvá, tloušťky do 10 mm hrubá zatřená svislých konstrukcí stěn</t>
  </si>
  <si>
    <t>475819628</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</si>
  <si>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</si>
  <si>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12</t>
  </si>
  <si>
    <t>619991001</t>
  </si>
  <si>
    <t>Zakrytí vnitřních ploch před znečištěním včetně pozdějšího odkrytí podlah fólií přilepenou lepící páskou</t>
  </si>
  <si>
    <t>-1775647810</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</si>
  <si>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</si>
  <si>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13</t>
  </si>
  <si>
    <t>619991011</t>
  </si>
  <si>
    <t>Zakrytí vnitřních ploch před znečištěním včetně pozdějšího odkrytí konstrukcí a prvků obalením fólií a přelepením páskou</t>
  </si>
  <si>
    <t>-1810430793</t>
  </si>
  <si>
    <t>14</t>
  </si>
  <si>
    <t>619996115</t>
  </si>
  <si>
    <t>Ochrana stavebních konstrukcí a samostatných prvků včetně pozdějšího odstranění obedněním podlahy</t>
  </si>
  <si>
    <t>926314757</t>
  </si>
  <si>
    <t xml:space="preserve">Poznámka k souboru cen:_x000d_
1. Množství měrných jednotek se určuje v m2 rozvinuté plochy._x000d_
</t>
  </si>
  <si>
    <t>9,4+4,0+1,16+1,4</t>
  </si>
  <si>
    <t>619996145</t>
  </si>
  <si>
    <t>Ochrana stavebních konstrukcí a samostatných prvků včetně pozdějšího odstranění obalením geotextilií samostatných konstrukcí a prvků</t>
  </si>
  <si>
    <t>1452348854</t>
  </si>
  <si>
    <t>16</t>
  </si>
  <si>
    <t>622143004</t>
  </si>
  <si>
    <t>Montáž omítkových profilů plastových nebo pozinkovaných, upevněných vtlačením do podkladní vrstvy nebo přibitím začišťovacích samolepících pro vytvoření dilatujícího spoje s okenním rámem</t>
  </si>
  <si>
    <t>m</t>
  </si>
  <si>
    <t>317401411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</si>
  <si>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</si>
  <si>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17</t>
  </si>
  <si>
    <t>M</t>
  </si>
  <si>
    <t>590514760</t>
  </si>
  <si>
    <t>profil okenní začišťovací se sklovláknitou armovací tkaninou 9 mm/2,4 m</t>
  </si>
  <si>
    <t>-2016350196</t>
  </si>
  <si>
    <t>2,1*1,05 'Přepočtené koeficientem množství</t>
  </si>
  <si>
    <t>18</t>
  </si>
  <si>
    <t>633-DP</t>
  </si>
  <si>
    <t xml:space="preserve">Doplnění podlahy potěr vč. podkladního betonu, vyztužení - sítě, izolace TI+HI a napojení na stávající - po napojení rozvodů </t>
  </si>
  <si>
    <t>-1483767305</t>
  </si>
  <si>
    <t>0,5*0,4</t>
  </si>
  <si>
    <t>Ostatní konstrukce a práce, bourání</t>
  </si>
  <si>
    <t>19</t>
  </si>
  <si>
    <t>949101111</t>
  </si>
  <si>
    <t>Lešení pomocné pracovní pro objekty pozemních staveb pro zatížení do 150 kg/m2, o výšce lešeňové podlahy do 1,9 m</t>
  </si>
  <si>
    <t>-1933886710</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</si>
  <si>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</si>
  <si>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4,0</t>
  </si>
  <si>
    <t>"vč. 102+popis TZ"</t>
  </si>
  <si>
    <t>20</t>
  </si>
  <si>
    <t>952901111</t>
  </si>
  <si>
    <t>Vyčištění budov nebo objektů před předáním do užívání budov bytové nebo občanské výstavby, světlé výšky podlaží do 4 m</t>
  </si>
  <si>
    <t>-117753985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</si>
  <si>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</si>
  <si>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968072455</t>
  </si>
  <si>
    <t>Vybourání kovových rámů oken s křídly, dveřních zárubní, vrat, stěn, ostění nebo obkladů dveřních zárubní, plochy do 2 m2</t>
  </si>
  <si>
    <t>267071732</t>
  </si>
  <si>
    <t xml:space="preserve">Poznámka k souboru cen:_x000d_
1. V cenách -2244 až -2559 jsou započteny i náklady na vyvěšení křídel._x000d_
2. Cenou -2641 se oceňuje i vybourání nosné ocelové konstrukce pro sádrokartonové příčky._x000d_
</t>
  </si>
  <si>
    <t>"vč. 151+152+popis TZ"</t>
  </si>
  <si>
    <t>0,8*1,97*2</t>
  </si>
  <si>
    <t>22</t>
  </si>
  <si>
    <t>974042577</t>
  </si>
  <si>
    <t>Vysekání rýh v betonové nebo jiné monolitické dlažbě s betonovým podkladem do hl. 200 mm a šířky do 300 mm</t>
  </si>
  <si>
    <t>88234748</t>
  </si>
  <si>
    <t>0,5</t>
  </si>
  <si>
    <t>23</t>
  </si>
  <si>
    <t>974042579</t>
  </si>
  <si>
    <t>Vysekání rýh v betonové nebo jiné monolitické dlažbě s betonovým podkladem do hl. 200 mm a šířky Příplatek k ceně -2577 za každých dalších 100 mm šířky, rýhy hl. do 200 mm</t>
  </si>
  <si>
    <t>-339756255</t>
  </si>
  <si>
    <t>24</t>
  </si>
  <si>
    <t>977312114</t>
  </si>
  <si>
    <t>Řezání stávajících betonových mazanin s vyztužením hloubky přes 150 do 200 mm</t>
  </si>
  <si>
    <t>-1937198639</t>
  </si>
  <si>
    <t>2*(0,5+0,4)</t>
  </si>
  <si>
    <t>25</t>
  </si>
  <si>
    <t>978011141</t>
  </si>
  <si>
    <t>Otlučení vápenných nebo vápenocementových omítek vnitřních ploch stropů, v rozsahu přes 10 do 30 %</t>
  </si>
  <si>
    <t>-654425959</t>
  </si>
  <si>
    <t xml:space="preserve">Poznámka k souboru cen:_x000d_
1. Položky lze použít i pro ocenění otlučení sádrových, hliněných apod. vnitřních omítek._x000d_
</t>
  </si>
  <si>
    <t>26</t>
  </si>
  <si>
    <t>978011191</t>
  </si>
  <si>
    <t>Otlučení vápenných nebo vápenocementových omítek vnitřních ploch stropů, v rozsahu přes 50 do 100 %</t>
  </si>
  <si>
    <t>106179821</t>
  </si>
  <si>
    <t>27</t>
  </si>
  <si>
    <t>978013161</t>
  </si>
  <si>
    <t>Otlučení vápenných nebo vápenocementových omítek vnitřních ploch stěn s vyškrabáním spar, s očištěním zdiva, v rozsahu přes 30 do 50 %</t>
  </si>
  <si>
    <t>442886699</t>
  </si>
  <si>
    <t>28</t>
  </si>
  <si>
    <t>985131311</t>
  </si>
  <si>
    <t>Očištění ploch stěn, rubu kleneb a podlah ruční dočištění ocelovými kartáči</t>
  </si>
  <si>
    <t>1872364329</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</si>
  <si>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</si>
  <si>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t>
  </si>
  <si>
    <t>Přesun sutě</t>
  </si>
  <si>
    <t>29</t>
  </si>
  <si>
    <t>997013211</t>
  </si>
  <si>
    <t>Vnitrostaveništní doprava suti a vybouraných hmot vodorovně do 50 m svisle ručně (nošením po schodech) pro budovy a haly výšky do 6 m</t>
  </si>
  <si>
    <t>t</t>
  </si>
  <si>
    <t>1016857670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</si>
  <si>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</si>
  <si>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30</t>
  </si>
  <si>
    <t>997013501</t>
  </si>
  <si>
    <t>Odvoz suti a vybouraných hmot na skládku nebo meziskládku se složením, na vzdálenost do 1 km</t>
  </si>
  <si>
    <t>-1183149518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</si>
  <si>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</si>
  <si>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31</t>
  </si>
  <si>
    <t>997013509</t>
  </si>
  <si>
    <t>Odvoz suti a vybouraných hmot na skládku nebo meziskládku se složením, na vzdálenost Příplatek k ceně za každý další i započatý 1 km přes 1 km</t>
  </si>
  <si>
    <t>-614744130</t>
  </si>
  <si>
    <t>8,117*20 'Přepočtené koeficientem množství</t>
  </si>
  <si>
    <t>32</t>
  </si>
  <si>
    <t>997013831</t>
  </si>
  <si>
    <t>Poplatek za uložení stavebního odpadu na skládce (skládkovné) směsného stavebního a demoličního zatříděného do Katalogu odpadů pod kódem 170 904</t>
  </si>
  <si>
    <t>-1722715313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</si>
  <si>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</si>
  <si>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</si>
  <si>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</si>
  <si>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33</t>
  </si>
  <si>
    <t>998018001</t>
  </si>
  <si>
    <t>Přesun hmot pro budovy občanské výstavby, bydlení, výrobu a služby ruční - bez užití mechanizace vodorovná dopravní vzdálenost do 100 m pro budovy s jakoukoliv nosnou konstrukcí výšky do 6 m</t>
  </si>
  <si>
    <t>-649802042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</si>
  <si>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</si>
  <si>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</si>
  <si>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</si>
  <si>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</si>
  <si>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</si>
  <si>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34</t>
  </si>
  <si>
    <t>711493121</t>
  </si>
  <si>
    <t>Izolace proti podpovrchové a tlakové vodě - ostatní na ploše svislé S dvousložkovou na bázi cementu</t>
  </si>
  <si>
    <t>-1702765099</t>
  </si>
  <si>
    <t>2*(9,85+4,7)*2,1</t>
  </si>
  <si>
    <t>-0,8*2,0</t>
  </si>
  <si>
    <t>35</t>
  </si>
  <si>
    <t>998711101</t>
  </si>
  <si>
    <t>Přesun hmot pro izolace proti vodě, vlhkosti a plynům stanovený z hmotnosti přesunovaného materiálu vodorovná dopravní vzdálenost do 50 m v objektech výšky do 6 m</t>
  </si>
  <si>
    <t>-1523158651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</si>
  <si>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</si>
  <si>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721-</t>
  </si>
  <si>
    <t xml:space="preserve">Zdravotechnika </t>
  </si>
  <si>
    <t>36</t>
  </si>
  <si>
    <t>721</t>
  </si>
  <si>
    <t>Zdravotechnika - viz přiložený samostatný rozpočet</t>
  </si>
  <si>
    <t>kpl</t>
  </si>
  <si>
    <t>1553176620</t>
  </si>
  <si>
    <t>725</t>
  </si>
  <si>
    <t>Zdravotechnika - zařizovací předměty</t>
  </si>
  <si>
    <t>37</t>
  </si>
  <si>
    <t>725-D2</t>
  </si>
  <si>
    <t xml:space="preserve">Demontáž, úschova a opětovná montáž ohřívače TUV - viz popis </t>
  </si>
  <si>
    <t>1453748242</t>
  </si>
  <si>
    <t>38</t>
  </si>
  <si>
    <t>725-D3</t>
  </si>
  <si>
    <t xml:space="preserve">Demontáž, úschova a opětovná montáž pračky - viz popis </t>
  </si>
  <si>
    <t>761235463</t>
  </si>
  <si>
    <t>741</t>
  </si>
  <si>
    <t>Elektroinstalace - silnoproud</t>
  </si>
  <si>
    <t>39</t>
  </si>
  <si>
    <t>Elektroinstalace silnoproud - viz přiložený samostatný rozpočet</t>
  </si>
  <si>
    <t>876911909</t>
  </si>
  <si>
    <t>763</t>
  </si>
  <si>
    <t>Konstrukce suché výstavby</t>
  </si>
  <si>
    <t>40</t>
  </si>
  <si>
    <t>763121713</t>
  </si>
  <si>
    <t>Stěna předsazená ze sádrokartonových desek ostatní konstrukce a práce na předsazených stěnách ze sádrokartonových desek odsazení soklu</t>
  </si>
  <si>
    <t>1528749015</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</si>
  <si>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 a lepené na pásky jsou určeny pro podklad o nerovnosti přes 20 mm._x000d_
4. Ceny -1611 a -1612 Montáž nosné konstrukce je stanoveny pro m2 plochy předsazené stěny._x000d_
5. V ceně -1611 a -1612 nejsou započteny náklady na profily; tyto se oceňují ve specifikaci. Doporučené množství na 1 m2 stěny je:_x000d_
a) 1,9 m profilu CW a 0,8 m profilu UW u ceny. -1611,_x000d_
b) 1,9 m profilu CD a 0,5 m profilu UD u ceny -1612._x000d_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</si>
  <si>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41</t>
  </si>
  <si>
    <t>763121714</t>
  </si>
  <si>
    <t>Stěna předsazená ze sádrokartonových desek ostatní konstrukce a práce na předsazených stěnách ze sádrokartonových desek základní penetrační nátěr</t>
  </si>
  <si>
    <t>-595059049</t>
  </si>
  <si>
    <t>2,25</t>
  </si>
  <si>
    <t>2,25*0,6</t>
  </si>
  <si>
    <t>42</t>
  </si>
  <si>
    <t>763121751</t>
  </si>
  <si>
    <t>Stěna předsazená ze sádrokartonových desek Příplatek k cenám za plochu do 6 m2 jednotlivě</t>
  </si>
  <si>
    <t>178681428</t>
  </si>
  <si>
    <t>43</t>
  </si>
  <si>
    <t>763122425</t>
  </si>
  <si>
    <t>Stěna šachtová ze sádrokartonových desek s nosnou konstrukcí z ocelových profilů CW, UW dvojitě opláštěná deskami protipožárními impregnovanými H2DF tl. 2 x 12,5 mm, bez TI, EI 30, stěna tl. 125 mm, profil 100</t>
  </si>
  <si>
    <t>-1583166335</t>
  </si>
  <si>
    <t xml:space="preserve">Poznámka k souboru cen:_x000d_
1. V cenách jsou započteny i náklady na tmelení a výztužnou pásku._x000d_
2. V cenách nejsou započteny náklady na základní penetrační nátěr; tyto se oceňují cenou 763 12-1714._x000d_
3. Ceny -2611 a -2612 Montáž nosné konstrukce je stanoveny pro m2 plochy šachtové stěny._x000d_
4. V cenách -2611 a -2612 nejsou započteny náklady na profily; tyto se oceňují ve specifikaci. Doporučené množství na 1 m2 stěny je:_x000d_
a) 1,9 m profilu CW a 0,8 m profilu UW u ceny -2611,_x000d_
b) 3,8 m profilu CW a 0,8 m profilu UW u ceny -2612._x000d_
5. V cenách -2621 až -2624 Montáž desek nejsou započteny náklady na desky; tato dodávka se oceňuje ve specifikaci._x000d_
6. Ostatní konstrukce a práce a příplatky u šachtových stěn se oceňují cenami 763 12-17 pro předsazené stěny ze sádrokartonových desek nebo 763 11-17.. pro příčky ze sádrokartonových desek._x000d_
</t>
  </si>
  <si>
    <t>0,9*1,25*2</t>
  </si>
  <si>
    <t>44</t>
  </si>
  <si>
    <t>763164545</t>
  </si>
  <si>
    <t>Obklad ze sádrokartonových desek konstrukcí kovových včetně ochranných úhelníků ve tvaru L rozvinuté šíře přes 0,4 do 0,8 m, opláštěný deskou protipožární impregnovanou H2DF, tl. 12,5 mm</t>
  </si>
  <si>
    <t>-137197422</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</si>
  <si>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</si>
  <si>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2,6-1,25</t>
  </si>
  <si>
    <t>2,15-1,25</t>
  </si>
  <si>
    <t>45</t>
  </si>
  <si>
    <t>763411116</t>
  </si>
  <si>
    <t>Sanitární příčky vhodné do mokrého prostředí dělící z kompaktních desek tl. 13 mm</t>
  </si>
  <si>
    <t>-1072483593</t>
  </si>
  <si>
    <t xml:space="preserve">Poznámka k souboru cen:_x000d_
1. Množství měrných jednotek se u cen -1111 až -1116, -1211 až -1216, -2111 až -2114, -2211 až -2214 určuje v m2 plochy příčky bez výškově stavitelných nožek a dveří._x000d_
2. U cen -1111, -1121, -1211 je dřevotřísková deska tl. 18 mm opatřena z obou stran vysokotlakým laminátem tl. 0,8 mm._x000d_
</t>
  </si>
  <si>
    <t>"Z"</t>
  </si>
  <si>
    <t>0,8*1,6*2</t>
  </si>
  <si>
    <t>46</t>
  </si>
  <si>
    <t>998763301</t>
  </si>
  <si>
    <t>Přesun hmot pro konstrukce montované z desek sádrokartonových, sádrovláknitých, cementovláknitých nebo cementových stanovený z hmotnosti přesunovaného materiálu vodorovná dopravní vzdálenost do 50 m v objektech výšky do 6 m</t>
  </si>
  <si>
    <t>185267771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</si>
  <si>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</si>
  <si>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</si>
  <si>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</si>
  <si>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47</t>
  </si>
  <si>
    <t>766-1P</t>
  </si>
  <si>
    <t>M+D Dveře vnitřní 800x1970mm vč. ocelové zárubně, kování, , povrchové úpravy, a všech požadavků - viz celý popis 1P</t>
  </si>
  <si>
    <t>42271148</t>
  </si>
  <si>
    <t>48</t>
  </si>
  <si>
    <t>998766101</t>
  </si>
  <si>
    <t>Přesun hmot pro konstrukce truhlářské stanovený z hmotnosti přesunovaného materiálu vodorovná dopravní vzdálenost do 50 m v objektech výšky do 6 m</t>
  </si>
  <si>
    <t>1777922964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</si>
  <si>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</si>
  <si>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771</t>
  </si>
  <si>
    <t>Podlahy z dlaždic</t>
  </si>
  <si>
    <t>49</t>
  </si>
  <si>
    <t>771111011</t>
  </si>
  <si>
    <t>Příprava podkladu před provedením dlažby vysátí podlah</t>
  </si>
  <si>
    <t>414811586</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</si>
  <si>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</si>
  <si>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50</t>
  </si>
  <si>
    <t>771121011</t>
  </si>
  <si>
    <t>Příprava podkladu před provedením dlažby nátěr penetrační na podlahu</t>
  </si>
  <si>
    <t>1790926056</t>
  </si>
  <si>
    <t>1,3*2</t>
  </si>
  <si>
    <t>51</t>
  </si>
  <si>
    <t>771151026</t>
  </si>
  <si>
    <t>Příprava podkladu před provedením dlažby samonivelační stěrka min.pevnosti 30 MPa, tloušťky přes 12 do 15 mm</t>
  </si>
  <si>
    <t>-2068929478</t>
  </si>
  <si>
    <t>52</t>
  </si>
  <si>
    <t>771571810</t>
  </si>
  <si>
    <t>Demontáž podlah z dlaždic keramických kladených do malty</t>
  </si>
  <si>
    <t>-1416978635</t>
  </si>
  <si>
    <t>53</t>
  </si>
  <si>
    <t>771574115</t>
  </si>
  <si>
    <t>Montáž podlah z dlaždic keramických lepených flexibilním lepidlem maloformátových hladkých přes 22 do 25 ks/m2</t>
  </si>
  <si>
    <t>1339163610</t>
  </si>
  <si>
    <t xml:space="preserve">Poznámka k souboru cen:_x000d_
1. Položky jsou učeny pro všechy druhy povrchových úprav._x000d_
</t>
  </si>
  <si>
    <t>54</t>
  </si>
  <si>
    <t>597614-od</t>
  </si>
  <si>
    <t xml:space="preserve">dlažba keramická  hladká do interiéru přes 22 do 25ks/m2_x000d_
 min cena dlažby 300 Kč/m2</t>
  </si>
  <si>
    <t>-675152214</t>
  </si>
  <si>
    <t>1,3*1,1 'Přepočtené koeficientem množství</t>
  </si>
  <si>
    <t>55</t>
  </si>
  <si>
    <t>771577111</t>
  </si>
  <si>
    <t>Montáž podlah z dlaždic keramických lepených flexibilním lepidlem Příplatek k cenám za plochu do 5 m2 jednotlivě</t>
  </si>
  <si>
    <t>-233162556</t>
  </si>
  <si>
    <t>56</t>
  </si>
  <si>
    <t>771591115</t>
  </si>
  <si>
    <t>Podlahy - dokončovací práce spárování silikonem</t>
  </si>
  <si>
    <t>1915021266</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</si>
  <si>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</si>
  <si>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57</t>
  </si>
  <si>
    <t>771591185</t>
  </si>
  <si>
    <t>Podlahy - dokončovací práce pracnější řezání dlaždic keramických rovné</t>
  </si>
  <si>
    <t>1934316584</t>
  </si>
  <si>
    <t>58</t>
  </si>
  <si>
    <t>771-R</t>
  </si>
  <si>
    <t>Vyšištění stávající keramické dlažby - viz popis</t>
  </si>
  <si>
    <t>13650882</t>
  </si>
  <si>
    <t>59</t>
  </si>
  <si>
    <t>998771101</t>
  </si>
  <si>
    <t>Přesun hmot pro podlahy z dlaždic stanovený z hmotnosti přesunovaného materiálu vodorovná dopravní vzdálenost do 50 m v objektech výšky do 6 m</t>
  </si>
  <si>
    <t>-291077235</t>
  </si>
  <si>
    <t>781</t>
  </si>
  <si>
    <t>Dokončovací práce - obklady</t>
  </si>
  <si>
    <t>60</t>
  </si>
  <si>
    <t>781121011</t>
  </si>
  <si>
    <t>Příprava podkladu před provedením obkladu nátěr penetrační na stěnu</t>
  </si>
  <si>
    <t>958780158</t>
  </si>
  <si>
    <t xml:space="preserve">Poznámka k souboru cen:_x000d_
1. V cenách 781 12-1011 až -1015 jsou započtenyi náklady na materiál._x000d_
2. V cenách 781 16-1011 až -1023 nejsou započteny náklady na materiál, tyto se oceňují ve specifikaci._x000d_
</t>
  </si>
  <si>
    <t>2*(0,9+1,55)*2,0</t>
  </si>
  <si>
    <t>2*(0,9+1,42)*2,0</t>
  </si>
  <si>
    <t>61</t>
  </si>
  <si>
    <t>781471810</t>
  </si>
  <si>
    <t>Demontáž obkladů z dlaždic keramických kladených do malty</t>
  </si>
  <si>
    <t>2030027451</t>
  </si>
  <si>
    <t>62</t>
  </si>
  <si>
    <t>781474115</t>
  </si>
  <si>
    <t>Montáž obkladů vnitřních stěn z dlaždic keramických lepených flexibilním lepidlem maloformátových hladkých přes 22 do 25 ks/m2</t>
  </si>
  <si>
    <t>-565221473</t>
  </si>
  <si>
    <t xml:space="preserve">Poznámka k souboru cen:_x000d_
1. Položky jsou určeny pro všechny druhy povrchových úprav._x000d_
</t>
  </si>
  <si>
    <t>63</t>
  </si>
  <si>
    <t>5976103-o</t>
  </si>
  <si>
    <t xml:space="preserve">obklad keramický hladký přes 22 do 25ks/m2_x000d_
pozn.  min cena obkladů 300 Kč/m2 a dva barevné odstíny</t>
  </si>
  <si>
    <t>-907887430</t>
  </si>
  <si>
    <t>74,65*1,1 'Přepočtené koeficientem množství</t>
  </si>
  <si>
    <t>64</t>
  </si>
  <si>
    <t>781494111</t>
  </si>
  <si>
    <t>Obklad - dokončující práce profily ukončovací lepené flexibilním lepidlem rohové</t>
  </si>
  <si>
    <t>-1800212904</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</si>
  <si>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</si>
  <si>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65</t>
  </si>
  <si>
    <t>781494511</t>
  </si>
  <si>
    <t>Obklad - dokončující práce profily ukončovací lepené flexibilním lepidlem ukončovací</t>
  </si>
  <si>
    <t>1885046210</t>
  </si>
  <si>
    <t>2*(0,9+1,55)</t>
  </si>
  <si>
    <t>2*(0,9+1,42)</t>
  </si>
  <si>
    <t>66</t>
  </si>
  <si>
    <t>781495115</t>
  </si>
  <si>
    <t>Obklad - dokončující práce ostatní práce spárování silikonem</t>
  </si>
  <si>
    <t>212264467</t>
  </si>
  <si>
    <t>2*(9,85+4,7)</t>
  </si>
  <si>
    <t>2,1*6</t>
  </si>
  <si>
    <t>2,0*4</t>
  </si>
  <si>
    <t>67</t>
  </si>
  <si>
    <t>781495185</t>
  </si>
  <si>
    <t>Obklad - dokončující práce pracnější řezání obkladaček rovné</t>
  </si>
  <si>
    <t>1874587462</t>
  </si>
  <si>
    <t>68</t>
  </si>
  <si>
    <t>998781101</t>
  </si>
  <si>
    <t>Přesun hmot pro obklady keramické stanovený z hmotnosti přesunovaného materiálu vodorovná dopravní vzdálenost do 50 m v objektech výšky do 6 m</t>
  </si>
  <si>
    <t>-1690075941</t>
  </si>
  <si>
    <t>784</t>
  </si>
  <si>
    <t>Dokončovací práce - malby a tapety</t>
  </si>
  <si>
    <t>69</t>
  </si>
  <si>
    <t>784121001</t>
  </si>
  <si>
    <t>Oškrabání malby v místnostech výšky do 3,80 m</t>
  </si>
  <si>
    <t>-968374911</t>
  </si>
  <si>
    <t xml:space="preserve">Poznámka k souboru cen:_x000d_
1. Cenami souboru cen se oceňuje jakýkoli počet současně škrabaných vrstev barvy._x000d_
</t>
  </si>
  <si>
    <t>8,524/100*50</t>
  </si>
  <si>
    <t>2,7/100*70</t>
  </si>
  <si>
    <t>70</t>
  </si>
  <si>
    <t>784181121</t>
  </si>
  <si>
    <t>Penetrace podkladu jednonásobná hloubková v místnostech výšky do 3,80 m</t>
  </si>
  <si>
    <t>551635425</t>
  </si>
  <si>
    <t>14,56+2,7</t>
  </si>
  <si>
    <t>Mezisoučet</t>
  </si>
  <si>
    <t>5,0</t>
  </si>
  <si>
    <t>71</t>
  </si>
  <si>
    <t>784211101</t>
  </si>
  <si>
    <t>Malby z malířských směsí otěruvzdorných za mokra dvojnásobné, bílé za mokra otěruvzdorné výborně v místnostech výšky do 3,80 m</t>
  </si>
  <si>
    <t>-967494948</t>
  </si>
  <si>
    <t>72</t>
  </si>
  <si>
    <t>784221101</t>
  </si>
  <si>
    <t>Malby z malířských směsí otěruvzdorných za sucha dvojnásobné, bílé za sucha otěruvzdorné dobře v místnostech výšky do 3,80 m</t>
  </si>
  <si>
    <t>-304948398</t>
  </si>
  <si>
    <t>2,7</t>
  </si>
  <si>
    <t>SD</t>
  </si>
  <si>
    <t xml:space="preserve">Sanitární doplňky </t>
  </si>
  <si>
    <t>73</t>
  </si>
  <si>
    <t>sd01</t>
  </si>
  <si>
    <t>Sanitární doplňky - montáž</t>
  </si>
  <si>
    <t>hod</t>
  </si>
  <si>
    <t>605934480</t>
  </si>
  <si>
    <t>74</t>
  </si>
  <si>
    <t>DOD-M</t>
  </si>
  <si>
    <t xml:space="preserve">Držák na mýdlo - standard </t>
  </si>
  <si>
    <t>945725562</t>
  </si>
  <si>
    <t>75</t>
  </si>
  <si>
    <t>DOD-H</t>
  </si>
  <si>
    <t>Háčky na oděv</t>
  </si>
  <si>
    <t>2113307690</t>
  </si>
  <si>
    <t>HZS</t>
  </si>
  <si>
    <t>Hodinové zúčtovací sazby</t>
  </si>
  <si>
    <t>76</t>
  </si>
  <si>
    <t>HZS2491</t>
  </si>
  <si>
    <t>Hodinové zúčtovací sazby profesí PSV zednické výpomoci a pomocné práce PSV dělník zednických výpomocí</t>
  </si>
  <si>
    <t>512</t>
  </si>
  <si>
    <t>-256919717</t>
  </si>
  <si>
    <t xml:space="preserve">2 - Vedlejší a ostatní náklady </t>
  </si>
  <si>
    <t xml:space="preserve">2.1 - Soupis prací - Vedlejší a ostatní náklady  </t>
  </si>
  <si>
    <t>VRN - Vedlejší rozpočtové náklady</t>
  </si>
  <si>
    <t xml:space="preserve">    VRN3 - Zařízení staveniště</t>
  </si>
  <si>
    <t xml:space="preserve">    VRN4 - Inženýrská činnost</t>
  </si>
  <si>
    <t xml:space="preserve">    VRN7 - Provozní vlivy</t>
  </si>
  <si>
    <t>VRN</t>
  </si>
  <si>
    <t>Vedlejší rozpočtové náklady</t>
  </si>
  <si>
    <t>VRN3</t>
  </si>
  <si>
    <t>Zařízení staveniště</t>
  </si>
  <si>
    <t>ZS-01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</si>
  <si>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_x000d_
*Vytýčení obvodu staveniště				_x000d_
*Oplocení a zabezpečení prostoru staveniště proti neoprávněnému vstupu				_x000d_
_x000d_
*Náklady na vybavení zařízení staveniště			_x000d_
				_x000d_
*Náklady na úklid v prostoru staveniště a příjezdových komunikací ke staveništi				_x000d_
*Opatření k zabránění nadměrného zatěžování staveniště a jeho okolí prachem (např. používání krycích plachet, kropení sutě a odtěžované zeminy vodou)				_x000d_
_x000d_
*Náklady na odstranění a odvoz zařízení staveniště		_x000d_
*Uvedení stavbou dotčených ploch a ploch zařízení staveniště do původního stavu				_x000d_
</t>
  </si>
  <si>
    <t>soubor</t>
  </si>
  <si>
    <t>1024</t>
  </si>
  <si>
    <t>-586322085</t>
  </si>
  <si>
    <t>VRN4</t>
  </si>
  <si>
    <t>Inženýrská činnost</t>
  </si>
  <si>
    <t>IČ-01</t>
  </si>
  <si>
    <t xml:space="preserve">"* kompletní dokladová část dle SoD (revize, atesty, certifikáty, prohlášení o shodě) pro předání a převzetí dokončeného díla a pro zajištění kolaudačního souhlasu_x000d_
* náklady zhotovitele, související s prováděním VZORKOVÁNÍ DODÁVANÝCH MATERIÁLŮ a VÝROBKŮ v souladu s SoD_x000d_
</t>
  </si>
  <si>
    <t>Kč</t>
  </si>
  <si>
    <t>-187090485</t>
  </si>
  <si>
    <t>VRN7</t>
  </si>
  <si>
    <t>Provozní vlivy</t>
  </si>
  <si>
    <t>PV-03</t>
  </si>
  <si>
    <t>Provoz investora, třetích osob</t>
  </si>
  <si>
    <t>907591183</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</si>
  <si>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</si>
  <si>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</si>
  <si>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</si>
  <si>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</si>
  <si>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Trebuchet MS"/>
        <charset val="238"/>
        <i val="1"/>
        <color auto="1"/>
        <sz val="9"/>
        <scheme val="none"/>
      </rPr>
      <t xml:space="preserve">Rekapitulace rekonstrukce </t>
    </r>
    <r>
      <rPr>
        <rFont val="Trebuchet MS"/>
        <charset val="238"/>
        <color auto="1"/>
        <sz val="9"/>
        <scheme val="none"/>
      </rPr>
      <t>obsahuje sestavu Rekapitulace rekonstrukce a Rekapitulace objektů rekonstrukce a soupisů prací.</t>
    </r>
  </si>
  <si>
    <r>
      <t xml:space="preserve">V sestavě </t>
    </r>
    <r>
      <rPr>
        <rFont val="Trebuchet MS"/>
        <charset val="238"/>
        <b val="1"/>
        <color auto="1"/>
        <sz val="9"/>
        <scheme val="none"/>
      </rPr>
      <t>Rekapitulace rekonstrukce</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</si>
  <si>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</si>
  <si>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</si>
  <si>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rekonstrukce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</si>
  <si>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</si>
  <si>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</si>
  <si>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</si>
  <si>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</si>
  <si>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</si>
  <si>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</si>
  <si>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</si>
  <si>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</si>
  <si>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</si>
  <si>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</si>
  <si>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</si>
  <si>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</si>
  <si>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rekonstrukce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</si>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</sst>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7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8"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20"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31" fillId="0" borderId="15"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6" xfId="0" applyNumberFormat="1" applyFont="1" applyBorder="1" applyAlignment="1" applyProtection="1">
      <alignment vertical="center"/>
    </xf>
    <xf numFmtId="0" fontId="5" fillId="0" borderId="0" xfId="0" applyFont="1" applyAlignment="1">
      <alignment horizontal="left" vertical="center"/>
    </xf>
    <xf numFmtId="4" fontId="31" fillId="0" borderId="20" xfId="0" applyNumberFormat="1" applyFont="1" applyBorder="1" applyAlignment="1" applyProtection="1">
      <alignment vertical="center"/>
    </xf>
    <xf numFmtId="4" fontId="31" fillId="0" borderId="21" xfId="0" applyNumberFormat="1" applyFont="1" applyBorder="1" applyAlignment="1" applyProtection="1">
      <alignment vertical="center"/>
    </xf>
    <xf numFmtId="166" fontId="31" fillId="0" borderId="21" xfId="0" applyNumberFormat="1" applyFont="1" applyBorder="1" applyAlignment="1" applyProtection="1">
      <alignment vertical="center"/>
    </xf>
    <xf numFmtId="4" fontId="3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3" fillId="0" borderId="13" xfId="0" applyNumberFormat="1" applyFont="1" applyBorder="1" applyAlignment="1" applyProtection="1"/>
    <xf numFmtId="166" fontId="33" fillId="0" borderId="14" xfId="0" applyNumberFormat="1" applyFont="1" applyBorder="1" applyAlignment="1" applyProtection="1"/>
    <xf numFmtId="4" fontId="2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6"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21.43" hidden="1" customWidth="1"/>
    <col min="51" max="51" width="21.43" hidden="1" customWidth="1"/>
    <col min="52" max="52" width="18.57" hidden="1" customWidth="1"/>
    <col min="53" max="53" width="16.43" hidden="1" customWidth="1"/>
    <col min="54" max="54" width="21.43" hidden="1" customWidth="1"/>
    <col min="55" max="55" width="18.57"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40.8"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1" customFormat="1" ht="25.92" customHeight="1">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2"/>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2"/>
    </row>
    <row r="28" s="1" customFormat="1">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2"/>
    </row>
    <row r="29" s="2" customFormat="1" ht="14.4" customHeight="1">
      <c r="B29" s="46"/>
      <c r="C29" s="47"/>
      <c r="D29" s="33" t="s">
        <v>42</v>
      </c>
      <c r="E29" s="47"/>
      <c r="F29" s="33"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32"/>
    </row>
    <row r="30" s="2" customFormat="1" ht="14.4" customHeight="1">
      <c r="B30" s="46"/>
      <c r="C30" s="47"/>
      <c r="D30" s="47"/>
      <c r="E30" s="47"/>
      <c r="F30" s="33"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32"/>
    </row>
    <row r="31" hidden="1" s="2" customFormat="1" ht="14.4" customHeight="1">
      <c r="B31" s="46"/>
      <c r="C31" s="47"/>
      <c r="D31" s="47"/>
      <c r="E31" s="47"/>
      <c r="F31" s="33"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32"/>
    </row>
    <row r="32" hidden="1" s="2" customFormat="1" ht="14.4" customHeight="1">
      <c r="B32" s="46"/>
      <c r="C32" s="47"/>
      <c r="D32" s="47"/>
      <c r="E32" s="47"/>
      <c r="F32" s="33"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32"/>
    </row>
    <row r="33" hidden="1" s="2" customFormat="1" ht="14.4" customHeight="1">
      <c r="B33" s="46"/>
      <c r="C33" s="47"/>
      <c r="D33" s="47"/>
      <c r="E33" s="47"/>
      <c r="F33" s="33"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4"/>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4"/>
    </row>
    <row r="42" s="1" customFormat="1" ht="24.96" customHeight="1">
      <c r="B42" s="39"/>
      <c r="C42" s="24"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1" customFormat="1" ht="12" customHeight="1">
      <c r="B44" s="39"/>
      <c r="C44" s="33" t="s">
        <v>13</v>
      </c>
      <c r="D44" s="40"/>
      <c r="E44" s="40"/>
      <c r="F44" s="40"/>
      <c r="G44" s="40"/>
      <c r="H44" s="40"/>
      <c r="I44" s="40"/>
      <c r="J44" s="40"/>
      <c r="K44" s="40"/>
      <c r="L44" s="40" t="str">
        <f>K5</f>
        <v>PRO-19002-I</v>
      </c>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4"/>
    </row>
    <row r="45" s="3" customFormat="1" ht="36.96" customHeight="1">
      <c r="B45" s="62"/>
      <c r="C45" s="63" t="s">
        <v>16</v>
      </c>
      <c r="D45" s="64"/>
      <c r="E45" s="64"/>
      <c r="F45" s="64"/>
      <c r="G45" s="64"/>
      <c r="H45" s="64"/>
      <c r="I45" s="64"/>
      <c r="J45" s="64"/>
      <c r="K45" s="64"/>
      <c r="L45" s="65" t="str">
        <f>K6</f>
        <v>Oprava soc.zařízení - stavební část, EL a ZTI (voda + kanalizace) v objektu Volgogradská 32a,Ostrava - Zábřeh - 1. ETAPA</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6"/>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3" t="s">
        <v>21</v>
      </c>
      <c r="D47" s="40"/>
      <c r="E47" s="40"/>
      <c r="F47" s="40"/>
      <c r="G47" s="40"/>
      <c r="H47" s="40"/>
      <c r="I47" s="40"/>
      <c r="J47" s="40"/>
      <c r="K47" s="40"/>
      <c r="L47" s="67"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3" t="s">
        <v>23</v>
      </c>
      <c r="AJ47" s="40"/>
      <c r="AK47" s="40"/>
      <c r="AL47" s="40"/>
      <c r="AM47" s="68" t="str">
        <f>IF(AN8= "","",AN8)</f>
        <v>23. 3. 2019</v>
      </c>
      <c r="AN47" s="68"/>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2.6" customHeight="1">
      <c r="B49" s="39"/>
      <c r="C49" s="33" t="s">
        <v>25</v>
      </c>
      <c r="D49" s="40"/>
      <c r="E49" s="40"/>
      <c r="F49" s="40"/>
      <c r="G49" s="40"/>
      <c r="H49" s="40"/>
      <c r="I49" s="40"/>
      <c r="J49" s="40"/>
      <c r="K49" s="40"/>
      <c r="L49" s="40" t="str">
        <f>IF(E11= "","",E11)</f>
        <v>SMO,Městský obvod Ostrava.Jih</v>
      </c>
      <c r="M49" s="40"/>
      <c r="N49" s="40"/>
      <c r="O49" s="40"/>
      <c r="P49" s="40"/>
      <c r="Q49" s="40"/>
      <c r="R49" s="40"/>
      <c r="S49" s="40"/>
      <c r="T49" s="40"/>
      <c r="U49" s="40"/>
      <c r="V49" s="40"/>
      <c r="W49" s="40"/>
      <c r="X49" s="40"/>
      <c r="Y49" s="40"/>
      <c r="Z49" s="40"/>
      <c r="AA49" s="40"/>
      <c r="AB49" s="40"/>
      <c r="AC49" s="40"/>
      <c r="AD49" s="40"/>
      <c r="AE49" s="40"/>
      <c r="AF49" s="40"/>
      <c r="AG49" s="40"/>
      <c r="AH49" s="40"/>
      <c r="AI49" s="33" t="s">
        <v>31</v>
      </c>
      <c r="AJ49" s="40"/>
      <c r="AK49" s="40"/>
      <c r="AL49" s="40"/>
      <c r="AM49" s="69" t="str">
        <f>IF(E17="","",E17)</f>
        <v>Ing. Jaromír Provazník</v>
      </c>
      <c r="AN49" s="40"/>
      <c r="AO49" s="40"/>
      <c r="AP49" s="40"/>
      <c r="AQ49" s="40"/>
      <c r="AR49" s="44"/>
      <c r="AS49" s="70" t="s">
        <v>52</v>
      </c>
      <c r="AT49" s="71"/>
      <c r="AU49" s="72"/>
      <c r="AV49" s="72"/>
      <c r="AW49" s="72"/>
      <c r="AX49" s="72"/>
      <c r="AY49" s="72"/>
      <c r="AZ49" s="72"/>
      <c r="BA49" s="72"/>
      <c r="BB49" s="72"/>
      <c r="BC49" s="72"/>
      <c r="BD49" s="73"/>
    </row>
    <row r="50" s="1" customFormat="1" ht="12.6" customHeight="1">
      <c r="B50" s="39"/>
      <c r="C50" s="33" t="s">
        <v>29</v>
      </c>
      <c r="D50" s="40"/>
      <c r="E50" s="40"/>
      <c r="F50" s="40"/>
      <c r="G50" s="40"/>
      <c r="H50" s="40"/>
      <c r="I50" s="40"/>
      <c r="J50" s="40"/>
      <c r="K50" s="40"/>
      <c r="L50" s="40"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3" t="s">
        <v>34</v>
      </c>
      <c r="AJ50" s="40"/>
      <c r="AK50" s="40"/>
      <c r="AL50" s="40"/>
      <c r="AM50" s="69" t="str">
        <f>IF(E20="","",E20)</f>
        <v>Kolková</v>
      </c>
      <c r="AN50" s="40"/>
      <c r="AO50" s="40"/>
      <c r="AP50" s="40"/>
      <c r="AQ50" s="40"/>
      <c r="AR50" s="44"/>
      <c r="AS50" s="74"/>
      <c r="AT50" s="75"/>
      <c r="AU50" s="76"/>
      <c r="AV50" s="76"/>
      <c r="AW50" s="76"/>
      <c r="AX50" s="76"/>
      <c r="AY50" s="76"/>
      <c r="AZ50" s="76"/>
      <c r="BA50" s="76"/>
      <c r="BB50" s="76"/>
      <c r="BC50" s="76"/>
      <c r="BD50" s="77"/>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78"/>
      <c r="AT51" s="79"/>
      <c r="AU51" s="80"/>
      <c r="AV51" s="80"/>
      <c r="AW51" s="80"/>
      <c r="AX51" s="80"/>
      <c r="AY51" s="80"/>
      <c r="AZ51" s="80"/>
      <c r="BA51" s="80"/>
      <c r="BB51" s="80"/>
      <c r="BC51" s="80"/>
      <c r="BD51" s="81"/>
    </row>
    <row r="52" s="1" customFormat="1" ht="29.28" customHeight="1">
      <c r="B52" s="39"/>
      <c r="C52" s="82" t="s">
        <v>53</v>
      </c>
      <c r="D52" s="83"/>
      <c r="E52" s="83"/>
      <c r="F52" s="83"/>
      <c r="G52" s="83"/>
      <c r="H52" s="84"/>
      <c r="I52" s="85" t="s">
        <v>54</v>
      </c>
      <c r="J52" s="83"/>
      <c r="K52" s="83"/>
      <c r="L52" s="83"/>
      <c r="M52" s="83"/>
      <c r="N52" s="83"/>
      <c r="O52" s="83"/>
      <c r="P52" s="83"/>
      <c r="Q52" s="83"/>
      <c r="R52" s="83"/>
      <c r="S52" s="83"/>
      <c r="T52" s="83"/>
      <c r="U52" s="83"/>
      <c r="V52" s="83"/>
      <c r="W52" s="83"/>
      <c r="X52" s="83"/>
      <c r="Y52" s="83"/>
      <c r="Z52" s="83"/>
      <c r="AA52" s="83"/>
      <c r="AB52" s="83"/>
      <c r="AC52" s="83"/>
      <c r="AD52" s="83"/>
      <c r="AE52" s="83"/>
      <c r="AF52" s="83"/>
      <c r="AG52" s="86" t="s">
        <v>55</v>
      </c>
      <c r="AH52" s="83"/>
      <c r="AI52" s="83"/>
      <c r="AJ52" s="83"/>
      <c r="AK52" s="83"/>
      <c r="AL52" s="83"/>
      <c r="AM52" s="83"/>
      <c r="AN52" s="85" t="s">
        <v>56</v>
      </c>
      <c r="AO52" s="83"/>
      <c r="AP52" s="83"/>
      <c r="AQ52" s="87" t="s">
        <v>57</v>
      </c>
      <c r="AR52" s="44"/>
      <c r="AS52" s="88" t="s">
        <v>58</v>
      </c>
      <c r="AT52" s="89" t="s">
        <v>59</v>
      </c>
      <c r="AU52" s="89" t="s">
        <v>60</v>
      </c>
      <c r="AV52" s="89" t="s">
        <v>61</v>
      </c>
      <c r="AW52" s="89" t="s">
        <v>62</v>
      </c>
      <c r="AX52" s="89" t="s">
        <v>63</v>
      </c>
      <c r="AY52" s="89" t="s">
        <v>64</v>
      </c>
      <c r="AZ52" s="89" t="s">
        <v>65</v>
      </c>
      <c r="BA52" s="89" t="s">
        <v>66</v>
      </c>
      <c r="BB52" s="89" t="s">
        <v>67</v>
      </c>
      <c r="BC52" s="89" t="s">
        <v>68</v>
      </c>
      <c r="BD52" s="90" t="s">
        <v>69</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1"/>
      <c r="AT53" s="92"/>
      <c r="AU53" s="92"/>
      <c r="AV53" s="92"/>
      <c r="AW53" s="92"/>
      <c r="AX53" s="92"/>
      <c r="AY53" s="92"/>
      <c r="AZ53" s="92"/>
      <c r="BA53" s="92"/>
      <c r="BB53" s="92"/>
      <c r="BC53" s="92"/>
      <c r="BD53" s="93"/>
    </row>
    <row r="54" s="4" customFormat="1" ht="32.4" customHeight="1">
      <c r="B54" s="94"/>
      <c r="C54" s="95" t="s">
        <v>70</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ROUND(AG55+AG57,2)</f>
        <v>0</v>
      </c>
      <c r="AH54" s="97"/>
      <c r="AI54" s="97"/>
      <c r="AJ54" s="97"/>
      <c r="AK54" s="97"/>
      <c r="AL54" s="97"/>
      <c r="AM54" s="97"/>
      <c r="AN54" s="98">
        <f>SUM(AG54,AT54)</f>
        <v>0</v>
      </c>
      <c r="AO54" s="98"/>
      <c r="AP54" s="98"/>
      <c r="AQ54" s="99" t="s">
        <v>19</v>
      </c>
      <c r="AR54" s="100"/>
      <c r="AS54" s="101">
        <f>ROUND(AS55+AS57,2)</f>
        <v>0</v>
      </c>
      <c r="AT54" s="102">
        <f>ROUND(SUM(AV54:AW54),2)</f>
        <v>0</v>
      </c>
      <c r="AU54" s="103">
        <f>ROUND(AU55+AU57,5)</f>
        <v>0</v>
      </c>
      <c r="AV54" s="102">
        <f>ROUND(AZ54*L29,2)</f>
        <v>0</v>
      </c>
      <c r="AW54" s="102">
        <f>ROUND(BA54*L30,2)</f>
        <v>0</v>
      </c>
      <c r="AX54" s="102">
        <f>ROUND(BB54*L29,2)</f>
        <v>0</v>
      </c>
      <c r="AY54" s="102">
        <f>ROUND(BC54*L30,2)</f>
        <v>0</v>
      </c>
      <c r="AZ54" s="102">
        <f>ROUND(AZ55+AZ57,2)</f>
        <v>0</v>
      </c>
      <c r="BA54" s="102">
        <f>ROUND(BA55+BA57,2)</f>
        <v>0</v>
      </c>
      <c r="BB54" s="102">
        <f>ROUND(BB55+BB57,2)</f>
        <v>0</v>
      </c>
      <c r="BC54" s="102">
        <f>ROUND(BC55+BC57,2)</f>
        <v>0</v>
      </c>
      <c r="BD54" s="104">
        <f>ROUND(BD55+BD57,2)</f>
        <v>0</v>
      </c>
      <c r="BS54" s="105" t="s">
        <v>71</v>
      </c>
      <c r="BT54" s="105" t="s">
        <v>72</v>
      </c>
      <c r="BU54" s="106" t="s">
        <v>73</v>
      </c>
      <c r="BV54" s="105" t="s">
        <v>74</v>
      </c>
      <c r="BW54" s="105" t="s">
        <v>5</v>
      </c>
      <c r="BX54" s="105" t="s">
        <v>75</v>
      </c>
      <c r="CL54" s="105" t="s">
        <v>19</v>
      </c>
    </row>
    <row r="55" s="5" customFormat="1" ht="39.6" customHeight="1">
      <c r="B55" s="107"/>
      <c r="C55" s="108"/>
      <c r="D55" s="109" t="s">
        <v>76</v>
      </c>
      <c r="E55" s="109"/>
      <c r="F55" s="109"/>
      <c r="G55" s="109"/>
      <c r="H55" s="109"/>
      <c r="I55" s="110"/>
      <c r="J55" s="109" t="s">
        <v>77</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ROUND(AG56,2)</f>
        <v>0</v>
      </c>
      <c r="AH55" s="110"/>
      <c r="AI55" s="110"/>
      <c r="AJ55" s="110"/>
      <c r="AK55" s="110"/>
      <c r="AL55" s="110"/>
      <c r="AM55" s="110"/>
      <c r="AN55" s="112">
        <f>SUM(AG55,AT55)</f>
        <v>0</v>
      </c>
      <c r="AO55" s="110"/>
      <c r="AP55" s="110"/>
      <c r="AQ55" s="113" t="s">
        <v>78</v>
      </c>
      <c r="AR55" s="114"/>
      <c r="AS55" s="115">
        <f>ROUND(AS56,2)</f>
        <v>0</v>
      </c>
      <c r="AT55" s="116">
        <f>ROUND(SUM(AV55:AW55),2)</f>
        <v>0</v>
      </c>
      <c r="AU55" s="117">
        <f>ROUND(AU56,5)</f>
        <v>0</v>
      </c>
      <c r="AV55" s="116">
        <f>ROUND(AZ55*L29,2)</f>
        <v>0</v>
      </c>
      <c r="AW55" s="116">
        <f>ROUND(BA55*L30,2)</f>
        <v>0</v>
      </c>
      <c r="AX55" s="116">
        <f>ROUND(BB55*L29,2)</f>
        <v>0</v>
      </c>
      <c r="AY55" s="116">
        <f>ROUND(BC55*L30,2)</f>
        <v>0</v>
      </c>
      <c r="AZ55" s="116">
        <f>ROUND(AZ56,2)</f>
        <v>0</v>
      </c>
      <c r="BA55" s="116">
        <f>ROUND(BA56,2)</f>
        <v>0</v>
      </c>
      <c r="BB55" s="116">
        <f>ROUND(BB56,2)</f>
        <v>0</v>
      </c>
      <c r="BC55" s="116">
        <f>ROUND(BC56,2)</f>
        <v>0</v>
      </c>
      <c r="BD55" s="118">
        <f>ROUND(BD56,2)</f>
        <v>0</v>
      </c>
      <c r="BS55" s="119" t="s">
        <v>71</v>
      </c>
      <c r="BT55" s="119" t="s">
        <v>76</v>
      </c>
      <c r="BU55" s="119" t="s">
        <v>73</v>
      </c>
      <c r="BV55" s="119" t="s">
        <v>74</v>
      </c>
      <c r="BW55" s="119" t="s">
        <v>79</v>
      </c>
      <c r="BX55" s="119" t="s">
        <v>5</v>
      </c>
      <c r="CL55" s="119" t="s">
        <v>19</v>
      </c>
      <c r="CM55" s="119" t="s">
        <v>80</v>
      </c>
    </row>
    <row r="56" s="6" customFormat="1" ht="36" customHeight="1">
      <c r="A56" s="120" t="s">
        <v>81</v>
      </c>
      <c r="B56" s="121"/>
      <c r="C56" s="122"/>
      <c r="D56" s="122"/>
      <c r="E56" s="123" t="s">
        <v>82</v>
      </c>
      <c r="F56" s="123"/>
      <c r="G56" s="123"/>
      <c r="H56" s="123"/>
      <c r="I56" s="123"/>
      <c r="J56" s="122"/>
      <c r="K56" s="123" t="s">
        <v>83</v>
      </c>
      <c r="L56" s="123"/>
      <c r="M56" s="123"/>
      <c r="N56" s="123"/>
      <c r="O56" s="123"/>
      <c r="P56" s="123"/>
      <c r="Q56" s="123"/>
      <c r="R56" s="123"/>
      <c r="S56" s="123"/>
      <c r="T56" s="123"/>
      <c r="U56" s="123"/>
      <c r="V56" s="123"/>
      <c r="W56" s="123"/>
      <c r="X56" s="123"/>
      <c r="Y56" s="123"/>
      <c r="Z56" s="123"/>
      <c r="AA56" s="123"/>
      <c r="AB56" s="123"/>
      <c r="AC56" s="123"/>
      <c r="AD56" s="123"/>
      <c r="AE56" s="123"/>
      <c r="AF56" s="123"/>
      <c r="AG56" s="124">
        <f>'1.1 - Soupis prací - Opra...'!J32</f>
        <v>0</v>
      </c>
      <c r="AH56" s="122"/>
      <c r="AI56" s="122"/>
      <c r="AJ56" s="122"/>
      <c r="AK56" s="122"/>
      <c r="AL56" s="122"/>
      <c r="AM56" s="122"/>
      <c r="AN56" s="124">
        <f>SUM(AG56,AT56)</f>
        <v>0</v>
      </c>
      <c r="AO56" s="122"/>
      <c r="AP56" s="122"/>
      <c r="AQ56" s="125" t="s">
        <v>84</v>
      </c>
      <c r="AR56" s="126"/>
      <c r="AS56" s="127">
        <v>0</v>
      </c>
      <c r="AT56" s="128">
        <f>ROUND(SUM(AV56:AW56),2)</f>
        <v>0</v>
      </c>
      <c r="AU56" s="129">
        <f>'1.1 - Soupis prací - Opra...'!P104</f>
        <v>0</v>
      </c>
      <c r="AV56" s="128">
        <f>'1.1 - Soupis prací - Opra...'!J35</f>
        <v>0</v>
      </c>
      <c r="AW56" s="128">
        <f>'1.1 - Soupis prací - Opra...'!J36</f>
        <v>0</v>
      </c>
      <c r="AX56" s="128">
        <f>'1.1 - Soupis prací - Opra...'!J37</f>
        <v>0</v>
      </c>
      <c r="AY56" s="128">
        <f>'1.1 - Soupis prací - Opra...'!J38</f>
        <v>0</v>
      </c>
      <c r="AZ56" s="128">
        <f>'1.1 - Soupis prací - Opra...'!F35</f>
        <v>0</v>
      </c>
      <c r="BA56" s="128">
        <f>'1.1 - Soupis prací - Opra...'!F36</f>
        <v>0</v>
      </c>
      <c r="BB56" s="128">
        <f>'1.1 - Soupis prací - Opra...'!F37</f>
        <v>0</v>
      </c>
      <c r="BC56" s="128">
        <f>'1.1 - Soupis prací - Opra...'!F38</f>
        <v>0</v>
      </c>
      <c r="BD56" s="130">
        <f>'1.1 - Soupis prací - Opra...'!F39</f>
        <v>0</v>
      </c>
      <c r="BT56" s="131" t="s">
        <v>80</v>
      </c>
      <c r="BV56" s="131" t="s">
        <v>74</v>
      </c>
      <c r="BW56" s="131" t="s">
        <v>85</v>
      </c>
      <c r="BX56" s="131" t="s">
        <v>79</v>
      </c>
      <c r="CL56" s="131" t="s">
        <v>19</v>
      </c>
    </row>
    <row r="57" s="5" customFormat="1" ht="14.4" customHeight="1">
      <c r="B57" s="107"/>
      <c r="C57" s="108"/>
      <c r="D57" s="109" t="s">
        <v>80</v>
      </c>
      <c r="E57" s="109"/>
      <c r="F57" s="109"/>
      <c r="G57" s="109"/>
      <c r="H57" s="109"/>
      <c r="I57" s="110"/>
      <c r="J57" s="109" t="s">
        <v>86</v>
      </c>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11">
        <f>ROUND(AG58,2)</f>
        <v>0</v>
      </c>
      <c r="AH57" s="110"/>
      <c r="AI57" s="110"/>
      <c r="AJ57" s="110"/>
      <c r="AK57" s="110"/>
      <c r="AL57" s="110"/>
      <c r="AM57" s="110"/>
      <c r="AN57" s="112">
        <f>SUM(AG57,AT57)</f>
        <v>0</v>
      </c>
      <c r="AO57" s="110"/>
      <c r="AP57" s="110"/>
      <c r="AQ57" s="113" t="s">
        <v>87</v>
      </c>
      <c r="AR57" s="114"/>
      <c r="AS57" s="115">
        <f>ROUND(AS58,2)</f>
        <v>0</v>
      </c>
      <c r="AT57" s="116">
        <f>ROUND(SUM(AV57:AW57),2)</f>
        <v>0</v>
      </c>
      <c r="AU57" s="117">
        <f>ROUND(AU58,5)</f>
        <v>0</v>
      </c>
      <c r="AV57" s="116">
        <f>ROUND(AZ57*L29,2)</f>
        <v>0</v>
      </c>
      <c r="AW57" s="116">
        <f>ROUND(BA57*L30,2)</f>
        <v>0</v>
      </c>
      <c r="AX57" s="116">
        <f>ROUND(BB57*L29,2)</f>
        <v>0</v>
      </c>
      <c r="AY57" s="116">
        <f>ROUND(BC57*L30,2)</f>
        <v>0</v>
      </c>
      <c r="AZ57" s="116">
        <f>ROUND(AZ58,2)</f>
        <v>0</v>
      </c>
      <c r="BA57" s="116">
        <f>ROUND(BA58,2)</f>
        <v>0</v>
      </c>
      <c r="BB57" s="116">
        <f>ROUND(BB58,2)</f>
        <v>0</v>
      </c>
      <c r="BC57" s="116">
        <f>ROUND(BC58,2)</f>
        <v>0</v>
      </c>
      <c r="BD57" s="118">
        <f>ROUND(BD58,2)</f>
        <v>0</v>
      </c>
      <c r="BS57" s="119" t="s">
        <v>71</v>
      </c>
      <c r="BT57" s="119" t="s">
        <v>76</v>
      </c>
      <c r="BU57" s="119" t="s">
        <v>73</v>
      </c>
      <c r="BV57" s="119" t="s">
        <v>74</v>
      </c>
      <c r="BW57" s="119" t="s">
        <v>88</v>
      </c>
      <c r="BX57" s="119" t="s">
        <v>5</v>
      </c>
      <c r="CL57" s="119" t="s">
        <v>19</v>
      </c>
      <c r="CM57" s="119" t="s">
        <v>80</v>
      </c>
    </row>
    <row r="58" s="6" customFormat="1" ht="24" customHeight="1">
      <c r="A58" s="120" t="s">
        <v>81</v>
      </c>
      <c r="B58" s="121"/>
      <c r="C58" s="122"/>
      <c r="D58" s="122"/>
      <c r="E58" s="123" t="s">
        <v>89</v>
      </c>
      <c r="F58" s="123"/>
      <c r="G58" s="123"/>
      <c r="H58" s="123"/>
      <c r="I58" s="123"/>
      <c r="J58" s="122"/>
      <c r="K58" s="123" t="s">
        <v>90</v>
      </c>
      <c r="L58" s="123"/>
      <c r="M58" s="123"/>
      <c r="N58" s="123"/>
      <c r="O58" s="123"/>
      <c r="P58" s="123"/>
      <c r="Q58" s="123"/>
      <c r="R58" s="123"/>
      <c r="S58" s="123"/>
      <c r="T58" s="123"/>
      <c r="U58" s="123"/>
      <c r="V58" s="123"/>
      <c r="W58" s="123"/>
      <c r="X58" s="123"/>
      <c r="Y58" s="123"/>
      <c r="Z58" s="123"/>
      <c r="AA58" s="123"/>
      <c r="AB58" s="123"/>
      <c r="AC58" s="123"/>
      <c r="AD58" s="123"/>
      <c r="AE58" s="123"/>
      <c r="AF58" s="123"/>
      <c r="AG58" s="124">
        <f>'2.1 - Soupis prací - Vedl...'!J32</f>
        <v>0</v>
      </c>
      <c r="AH58" s="122"/>
      <c r="AI58" s="122"/>
      <c r="AJ58" s="122"/>
      <c r="AK58" s="122"/>
      <c r="AL58" s="122"/>
      <c r="AM58" s="122"/>
      <c r="AN58" s="124">
        <f>SUM(AG58,AT58)</f>
        <v>0</v>
      </c>
      <c r="AO58" s="122"/>
      <c r="AP58" s="122"/>
      <c r="AQ58" s="125" t="s">
        <v>84</v>
      </c>
      <c r="AR58" s="126"/>
      <c r="AS58" s="132">
        <v>0</v>
      </c>
      <c r="AT58" s="133">
        <f>ROUND(SUM(AV58:AW58),2)</f>
        <v>0</v>
      </c>
      <c r="AU58" s="134">
        <f>'2.1 - Soupis prací - Vedl...'!P89</f>
        <v>0</v>
      </c>
      <c r="AV58" s="133">
        <f>'2.1 - Soupis prací - Vedl...'!J35</f>
        <v>0</v>
      </c>
      <c r="AW58" s="133">
        <f>'2.1 - Soupis prací - Vedl...'!J36</f>
        <v>0</v>
      </c>
      <c r="AX58" s="133">
        <f>'2.1 - Soupis prací - Vedl...'!J37</f>
        <v>0</v>
      </c>
      <c r="AY58" s="133">
        <f>'2.1 - Soupis prací - Vedl...'!J38</f>
        <v>0</v>
      </c>
      <c r="AZ58" s="133">
        <f>'2.1 - Soupis prací - Vedl...'!F35</f>
        <v>0</v>
      </c>
      <c r="BA58" s="133">
        <f>'2.1 - Soupis prací - Vedl...'!F36</f>
        <v>0</v>
      </c>
      <c r="BB58" s="133">
        <f>'2.1 - Soupis prací - Vedl...'!F37</f>
        <v>0</v>
      </c>
      <c r="BC58" s="133">
        <f>'2.1 - Soupis prací - Vedl...'!F38</f>
        <v>0</v>
      </c>
      <c r="BD58" s="135">
        <f>'2.1 - Soupis prací - Vedl...'!F39</f>
        <v>0</v>
      </c>
      <c r="BT58" s="131" t="s">
        <v>80</v>
      </c>
      <c r="BV58" s="131" t="s">
        <v>74</v>
      </c>
      <c r="BW58" s="131" t="s">
        <v>91</v>
      </c>
      <c r="BX58" s="131" t="s">
        <v>88</v>
      </c>
      <c r="CL58" s="131" t="s">
        <v>19</v>
      </c>
    </row>
    <row r="59" s="1" customFormat="1" ht="30" customHeight="1">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4"/>
    </row>
    <row r="60" s="1" customFormat="1" ht="6.96" customHeight="1">
      <c r="B60" s="58"/>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44"/>
    </row>
  </sheetData>
  <sheetProtection sheet="1" formatColumns="0" formatRows="0" objects="1" scenarios="1" spinCount="100000" saltValue="rHdzsWJpZTureenIOzd5Y6NmC30hpdK389jNeSSyyEoHyNvIORYDVpkr8k7VG5UxZb9LUKFHOLdBdm6RM70n1Q==" hashValue="QwDWl+6Zlu9fWVZ5pGmRQvV8OZrAKDFUMSSZ+OFFzBbQRtxTVAU7ktqHmD4U/60OFAKoLD2E2MdxkkpdTKGJeQ=="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E56:I56"/>
    <mergeCell ref="K56:AF56"/>
    <mergeCell ref="D57:H57"/>
    <mergeCell ref="J57:AF57"/>
    <mergeCell ref="E58:I58"/>
    <mergeCell ref="K58:AF58"/>
  </mergeCells>
  <hyperlinks>
    <hyperlink ref="A56" location="'1.1 - Soupis prací - Opra...'!C2" display="/"/>
    <hyperlink ref="A58" location="'2.1 - Soupis prací - Vedl...'!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customWidth="1"/>
    <col min="2" max="2" width="1.43" customWidth="1"/>
    <col min="3" max="3" width="3.57" customWidth="1"/>
    <col min="4" max="4" width="3.71" customWidth="1"/>
    <col min="5" max="5" width="14.71" customWidth="1"/>
    <col min="6" max="6" width="86.43" customWidth="1"/>
    <col min="7" max="7" width="7.43" customWidth="1"/>
    <col min="8" max="8" width="9.57" customWidth="1"/>
    <col min="9" max="9" width="12.14" style="136" customWidth="1"/>
    <col min="10" max="10" width="20.14" customWidth="1"/>
    <col min="11" max="11" width="13.29" customWidth="1"/>
    <col min="12" max="12" width="8" customWidth="1"/>
    <col min="13" max="13" width="9.29" hidden="1" customWidth="1"/>
    <col min="14" max="14" width="9.14" hidden="1"/>
    <col min="15" max="15" width="12.14" hidden="1" customWidth="1"/>
    <col min="16" max="16" width="12.14" hidden="1" customWidth="1"/>
    <col min="17" max="17" width="12.14" hidden="1" customWidth="1"/>
    <col min="18" max="18" width="12.14" hidden="1" customWidth="1"/>
    <col min="19" max="19" width="12.14" hidden="1" customWidth="1"/>
    <col min="20" max="20" width="12.14"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2" ht="36.96" customHeight="1">
      <c r="L2"/>
      <c r="AT2" s="18" t="s">
        <v>85</v>
      </c>
    </row>
    <row r="3" ht="6.96" customHeight="1">
      <c r="B3" s="137"/>
      <c r="C3" s="138"/>
      <c r="D3" s="138"/>
      <c r="E3" s="138"/>
      <c r="F3" s="138"/>
      <c r="G3" s="138"/>
      <c r="H3" s="138"/>
      <c r="I3" s="139"/>
      <c r="J3" s="138"/>
      <c r="K3" s="138"/>
      <c r="L3" s="21"/>
      <c r="AT3" s="18" t="s">
        <v>80</v>
      </c>
    </row>
    <row r="4" ht="24.96" customHeight="1">
      <c r="B4" s="21"/>
      <c r="D4" s="140" t="s">
        <v>92</v>
      </c>
      <c r="L4" s="21"/>
      <c r="M4" s="25" t="s">
        <v>10</v>
      </c>
      <c r="AT4" s="18" t="s">
        <v>4</v>
      </c>
    </row>
    <row r="5" ht="6.96" customHeight="1">
      <c r="B5" s="21"/>
      <c r="L5" s="21"/>
    </row>
    <row r="6" ht="12" customHeight="1">
      <c r="B6" s="21"/>
      <c r="D6" s="141" t="s">
        <v>16</v>
      </c>
      <c r="L6" s="21"/>
    </row>
    <row r="7" ht="14.4" customHeight="1">
      <c r="B7" s="21"/>
      <c r="E7" s="142" t="str">
        <f>'Rekapitulace zakázky'!K6</f>
        <v>Oprava soc.zařízení - stavební část, EL a ZTI (voda + kanalizace) v objektu Volgogradská 32a,Ostrava - Zábřeh - 1. ETAPA</v>
      </c>
      <c r="F7" s="141"/>
      <c r="G7" s="141"/>
      <c r="H7" s="141"/>
      <c r="L7" s="21"/>
    </row>
    <row r="8" ht="12" customHeight="1">
      <c r="B8" s="21"/>
      <c r="D8" s="141" t="s">
        <v>93</v>
      </c>
      <c r="L8" s="21"/>
    </row>
    <row r="9" s="1" customFormat="1" ht="14.4" customHeight="1">
      <c r="B9" s="44"/>
      <c r="E9" s="142" t="s">
        <v>94</v>
      </c>
      <c r="F9" s="1"/>
      <c r="G9" s="1"/>
      <c r="H9" s="1"/>
      <c r="I9" s="143"/>
      <c r="L9" s="44"/>
    </row>
    <row r="10" s="1" customFormat="1" ht="12" customHeight="1">
      <c r="B10" s="44"/>
      <c r="D10" s="141" t="s">
        <v>95</v>
      </c>
      <c r="I10" s="143"/>
      <c r="L10" s="44"/>
    </row>
    <row r="11" s="1" customFormat="1" ht="36.96" customHeight="1">
      <c r="B11" s="44"/>
      <c r="E11" s="144" t="s">
        <v>96</v>
      </c>
      <c r="F11" s="1"/>
      <c r="G11" s="1"/>
      <c r="H11" s="1"/>
      <c r="I11" s="143"/>
      <c r="L11" s="44"/>
    </row>
    <row r="12" s="1" customFormat="1">
      <c r="B12" s="44"/>
      <c r="I12" s="143"/>
      <c r="L12" s="44"/>
    </row>
    <row r="13" s="1" customFormat="1" ht="12" customHeight="1">
      <c r="B13" s="44"/>
      <c r="D13" s="141" t="s">
        <v>18</v>
      </c>
      <c r="F13" s="18" t="s">
        <v>19</v>
      </c>
      <c r="I13" s="145" t="s">
        <v>20</v>
      </c>
      <c r="J13" s="18" t="s">
        <v>19</v>
      </c>
      <c r="L13" s="44"/>
    </row>
    <row r="14" s="1" customFormat="1" ht="12" customHeight="1">
      <c r="B14" s="44"/>
      <c r="D14" s="141" t="s">
        <v>21</v>
      </c>
      <c r="F14" s="18" t="s">
        <v>22</v>
      </c>
      <c r="I14" s="145" t="s">
        <v>23</v>
      </c>
      <c r="J14" s="146" t="str">
        <f>'Rekapitulace zakázky'!AN8</f>
        <v>23. 3. 2019</v>
      </c>
      <c r="L14" s="44"/>
    </row>
    <row r="15" s="1" customFormat="1" ht="10.8" customHeight="1">
      <c r="B15" s="44"/>
      <c r="I15" s="143"/>
      <c r="L15" s="44"/>
    </row>
    <row r="16" s="1" customFormat="1" ht="12" customHeight="1">
      <c r="B16" s="44"/>
      <c r="D16" s="141" t="s">
        <v>25</v>
      </c>
      <c r="I16" s="145" t="s">
        <v>26</v>
      </c>
      <c r="J16" s="18" t="s">
        <v>19</v>
      </c>
      <c r="L16" s="44"/>
    </row>
    <row r="17" s="1" customFormat="1" ht="18" customHeight="1">
      <c r="B17" s="44"/>
      <c r="E17" s="18" t="s">
        <v>27</v>
      </c>
      <c r="I17" s="145" t="s">
        <v>28</v>
      </c>
      <c r="J17" s="18" t="s">
        <v>19</v>
      </c>
      <c r="L17" s="44"/>
    </row>
    <row r="18" s="1" customFormat="1" ht="6.96" customHeight="1">
      <c r="B18" s="44"/>
      <c r="I18" s="143"/>
      <c r="L18" s="44"/>
    </row>
    <row r="19" s="1" customFormat="1" ht="12" customHeight="1">
      <c r="B19" s="44"/>
      <c r="D19" s="141" t="s">
        <v>29</v>
      </c>
      <c r="I19" s="145" t="s">
        <v>26</v>
      </c>
      <c r="J19" s="34" t="str">
        <f>'Rekapitulace zakázky'!AN13</f>
        <v>Vyplň údaj</v>
      </c>
      <c r="L19" s="44"/>
    </row>
    <row r="20" s="1" customFormat="1" ht="18" customHeight="1">
      <c r="B20" s="44"/>
      <c r="E20" s="34" t="str">
        <f>'Rekapitulace zakázky'!E14</f>
        <v>Vyplň údaj</v>
      </c>
      <c r="F20" s="18"/>
      <c r="G20" s="18"/>
      <c r="H20" s="18"/>
      <c r="I20" s="145" t="s">
        <v>28</v>
      </c>
      <c r="J20" s="34" t="str">
        <f>'Rekapitulace zakázky'!AN14</f>
        <v>Vyplň údaj</v>
      </c>
      <c r="L20" s="44"/>
    </row>
    <row r="21" s="1" customFormat="1" ht="6.96" customHeight="1">
      <c r="B21" s="44"/>
      <c r="I21" s="143"/>
      <c r="L21" s="44"/>
    </row>
    <row r="22" s="1" customFormat="1" ht="12" customHeight="1">
      <c r="B22" s="44"/>
      <c r="D22" s="141" t="s">
        <v>31</v>
      </c>
      <c r="I22" s="145" t="s">
        <v>26</v>
      </c>
      <c r="J22" s="18" t="s">
        <v>19</v>
      </c>
      <c r="L22" s="44"/>
    </row>
    <row r="23" s="1" customFormat="1" ht="18" customHeight="1">
      <c r="B23" s="44"/>
      <c r="E23" s="18" t="s">
        <v>32</v>
      </c>
      <c r="I23" s="145" t="s">
        <v>28</v>
      </c>
      <c r="J23" s="18" t="s">
        <v>19</v>
      </c>
      <c r="L23" s="44"/>
    </row>
    <row r="24" s="1" customFormat="1" ht="6.96" customHeight="1">
      <c r="B24" s="44"/>
      <c r="I24" s="143"/>
      <c r="L24" s="44"/>
    </row>
    <row r="25" s="1" customFormat="1" ht="12" customHeight="1">
      <c r="B25" s="44"/>
      <c r="D25" s="141" t="s">
        <v>34</v>
      </c>
      <c r="I25" s="145" t="s">
        <v>26</v>
      </c>
      <c r="J25" s="18" t="s">
        <v>19</v>
      </c>
      <c r="L25" s="44"/>
    </row>
    <row r="26" s="1" customFormat="1" ht="18" customHeight="1">
      <c r="B26" s="44"/>
      <c r="E26" s="18" t="s">
        <v>35</v>
      </c>
      <c r="I26" s="145" t="s">
        <v>28</v>
      </c>
      <c r="J26" s="18" t="s">
        <v>19</v>
      </c>
      <c r="L26" s="44"/>
    </row>
    <row r="27" s="1" customFormat="1" ht="6.96" customHeight="1">
      <c r="B27" s="44"/>
      <c r="I27" s="143"/>
      <c r="L27" s="44"/>
    </row>
    <row r="28" s="1" customFormat="1" ht="12" customHeight="1">
      <c r="B28" s="44"/>
      <c r="D28" s="141" t="s">
        <v>36</v>
      </c>
      <c r="I28" s="143"/>
      <c r="L28" s="44"/>
    </row>
    <row r="29" s="7" customFormat="1" ht="14.4" customHeight="1">
      <c r="B29" s="147"/>
      <c r="E29" s="148" t="s">
        <v>19</v>
      </c>
      <c r="F29" s="148"/>
      <c r="G29" s="148"/>
      <c r="H29" s="148"/>
      <c r="I29" s="149"/>
      <c r="L29" s="147"/>
    </row>
    <row r="30" s="1" customFormat="1" ht="6.96" customHeight="1">
      <c r="B30" s="44"/>
      <c r="I30" s="143"/>
      <c r="L30" s="44"/>
    </row>
    <row r="31" s="1" customFormat="1" ht="6.96" customHeight="1">
      <c r="B31" s="44"/>
      <c r="D31" s="72"/>
      <c r="E31" s="72"/>
      <c r="F31" s="72"/>
      <c r="G31" s="72"/>
      <c r="H31" s="72"/>
      <c r="I31" s="150"/>
      <c r="J31" s="72"/>
      <c r="K31" s="72"/>
      <c r="L31" s="44"/>
    </row>
    <row r="32" s="1" customFormat="1" ht="25.44" customHeight="1">
      <c r="B32" s="44"/>
      <c r="D32" s="151" t="s">
        <v>38</v>
      </c>
      <c r="I32" s="143"/>
      <c r="J32" s="152">
        <f>ROUND(J104, 2)</f>
        <v>0</v>
      </c>
      <c r="L32" s="44"/>
    </row>
    <row r="33" s="1" customFormat="1" ht="6.96" customHeight="1">
      <c r="B33" s="44"/>
      <c r="D33" s="72"/>
      <c r="E33" s="72"/>
      <c r="F33" s="72"/>
      <c r="G33" s="72"/>
      <c r="H33" s="72"/>
      <c r="I33" s="150"/>
      <c r="J33" s="72"/>
      <c r="K33" s="72"/>
      <c r="L33" s="44"/>
    </row>
    <row r="34" s="1" customFormat="1" ht="14.4" customHeight="1">
      <c r="B34" s="44"/>
      <c r="F34" s="153" t="s">
        <v>40</v>
      </c>
      <c r="I34" s="154" t="s">
        <v>39</v>
      </c>
      <c r="J34" s="153" t="s">
        <v>41</v>
      </c>
      <c r="L34" s="44"/>
    </row>
    <row r="35" s="1" customFormat="1" ht="14.4" customHeight="1">
      <c r="B35" s="44"/>
      <c r="D35" s="141" t="s">
        <v>42</v>
      </c>
      <c r="E35" s="141" t="s">
        <v>43</v>
      </c>
      <c r="F35" s="155">
        <f>ROUND((SUM(BE104:BE411)),  2)</f>
        <v>0</v>
      </c>
      <c r="I35" s="156">
        <v>0.20999999999999999</v>
      </c>
      <c r="J35" s="155">
        <f>ROUND(((SUM(BE104:BE411))*I35),  2)</f>
        <v>0</v>
      </c>
      <c r="L35" s="44"/>
    </row>
    <row r="36" s="1" customFormat="1" ht="14.4" customHeight="1">
      <c r="B36" s="44"/>
      <c r="E36" s="141" t="s">
        <v>44</v>
      </c>
      <c r="F36" s="155">
        <f>ROUND((SUM(BF104:BF411)),  2)</f>
        <v>0</v>
      </c>
      <c r="I36" s="156">
        <v>0.14999999999999999</v>
      </c>
      <c r="J36" s="155">
        <f>ROUND(((SUM(BF104:BF411))*I36),  2)</f>
        <v>0</v>
      </c>
      <c r="L36" s="44"/>
    </row>
    <row r="37" hidden="1" s="1" customFormat="1" ht="14.4" customHeight="1">
      <c r="B37" s="44"/>
      <c r="E37" s="141" t="s">
        <v>45</v>
      </c>
      <c r="F37" s="155">
        <f>ROUND((SUM(BG104:BG411)),  2)</f>
        <v>0</v>
      </c>
      <c r="I37" s="156">
        <v>0.20999999999999999</v>
      </c>
      <c r="J37" s="155">
        <f>0</f>
        <v>0</v>
      </c>
      <c r="L37" s="44"/>
    </row>
    <row r="38" hidden="1" s="1" customFormat="1" ht="14.4" customHeight="1">
      <c r="B38" s="44"/>
      <c r="E38" s="141" t="s">
        <v>46</v>
      </c>
      <c r="F38" s="155">
        <f>ROUND((SUM(BH104:BH411)),  2)</f>
        <v>0</v>
      </c>
      <c r="I38" s="156">
        <v>0.14999999999999999</v>
      </c>
      <c r="J38" s="155">
        <f>0</f>
        <v>0</v>
      </c>
      <c r="L38" s="44"/>
    </row>
    <row r="39" hidden="1" s="1" customFormat="1" ht="14.4" customHeight="1">
      <c r="B39" s="44"/>
      <c r="E39" s="141" t="s">
        <v>47</v>
      </c>
      <c r="F39" s="155">
        <f>ROUND((SUM(BI104:BI411)),  2)</f>
        <v>0</v>
      </c>
      <c r="I39" s="156">
        <v>0</v>
      </c>
      <c r="J39" s="155">
        <f>0</f>
        <v>0</v>
      </c>
      <c r="L39" s="44"/>
    </row>
    <row r="40" s="1" customFormat="1" ht="6.96" customHeight="1">
      <c r="B40" s="44"/>
      <c r="I40" s="143"/>
      <c r="L40" s="44"/>
    </row>
    <row r="41" s="1" customFormat="1" ht="25.44" customHeight="1">
      <c r="B41" s="44"/>
      <c r="C41" s="157"/>
      <c r="D41" s="158" t="s">
        <v>48</v>
      </c>
      <c r="E41" s="159"/>
      <c r="F41" s="159"/>
      <c r="G41" s="160" t="s">
        <v>49</v>
      </c>
      <c r="H41" s="161" t="s">
        <v>50</v>
      </c>
      <c r="I41" s="162"/>
      <c r="J41" s="163">
        <f>SUM(J32:J39)</f>
        <v>0</v>
      </c>
      <c r="K41" s="164"/>
      <c r="L41" s="44"/>
    </row>
    <row r="42" s="1" customFormat="1" ht="14.4" customHeight="1">
      <c r="B42" s="165"/>
      <c r="C42" s="166"/>
      <c r="D42" s="166"/>
      <c r="E42" s="166"/>
      <c r="F42" s="166"/>
      <c r="G42" s="166"/>
      <c r="H42" s="166"/>
      <c r="I42" s="167"/>
      <c r="J42" s="166"/>
      <c r="K42" s="166"/>
      <c r="L42" s="44"/>
    </row>
    <row r="46" s="1" customFormat="1" ht="6.96" customHeight="1">
      <c r="B46" s="168"/>
      <c r="C46" s="169"/>
      <c r="D46" s="169"/>
      <c r="E46" s="169"/>
      <c r="F46" s="169"/>
      <c r="G46" s="169"/>
      <c r="H46" s="169"/>
      <c r="I46" s="170"/>
      <c r="J46" s="169"/>
      <c r="K46" s="169"/>
      <c r="L46" s="44"/>
    </row>
    <row r="47" s="1" customFormat="1" ht="24.96" customHeight="1">
      <c r="B47" s="39"/>
      <c r="C47" s="24" t="s">
        <v>97</v>
      </c>
      <c r="D47" s="40"/>
      <c r="E47" s="40"/>
      <c r="F47" s="40"/>
      <c r="G47" s="40"/>
      <c r="H47" s="40"/>
      <c r="I47" s="143"/>
      <c r="J47" s="40"/>
      <c r="K47" s="40"/>
      <c r="L47" s="44"/>
    </row>
    <row r="48" s="1" customFormat="1" ht="6.96" customHeight="1">
      <c r="B48" s="39"/>
      <c r="C48" s="40"/>
      <c r="D48" s="40"/>
      <c r="E48" s="40"/>
      <c r="F48" s="40"/>
      <c r="G48" s="40"/>
      <c r="H48" s="40"/>
      <c r="I48" s="143"/>
      <c r="J48" s="40"/>
      <c r="K48" s="40"/>
      <c r="L48" s="44"/>
    </row>
    <row r="49" s="1" customFormat="1" ht="12" customHeight="1">
      <c r="B49" s="39"/>
      <c r="C49" s="33" t="s">
        <v>16</v>
      </c>
      <c r="D49" s="40"/>
      <c r="E49" s="40"/>
      <c r="F49" s="40"/>
      <c r="G49" s="40"/>
      <c r="H49" s="40"/>
      <c r="I49" s="143"/>
      <c r="J49" s="40"/>
      <c r="K49" s="40"/>
      <c r="L49" s="44"/>
    </row>
    <row r="50" s="1" customFormat="1" ht="14.4" customHeight="1">
      <c r="B50" s="39"/>
      <c r="C50" s="40"/>
      <c r="D50" s="40"/>
      <c r="E50" s="171" t="str">
        <f>E7</f>
        <v>Oprava soc.zařízení - stavební část, EL a ZTI (voda + kanalizace) v objektu Volgogradská 32a,Ostrava - Zábřeh - 1. ETAPA</v>
      </c>
      <c r="F50" s="33"/>
      <c r="G50" s="33"/>
      <c r="H50" s="33"/>
      <c r="I50" s="143"/>
      <c r="J50" s="40"/>
      <c r="K50" s="40"/>
      <c r="L50" s="44"/>
    </row>
    <row r="51" ht="12" customHeight="1">
      <c r="B51" s="22"/>
      <c r="C51" s="33" t="s">
        <v>93</v>
      </c>
      <c r="D51" s="23"/>
      <c r="E51" s="23"/>
      <c r="F51" s="23"/>
      <c r="G51" s="23"/>
      <c r="H51" s="23"/>
      <c r="I51" s="136"/>
      <c r="J51" s="23"/>
      <c r="K51" s="23"/>
      <c r="L51" s="21"/>
    </row>
    <row r="52" s="1" customFormat="1" ht="14.4" customHeight="1">
      <c r="B52" s="39"/>
      <c r="C52" s="40"/>
      <c r="D52" s="40"/>
      <c r="E52" s="171" t="s">
        <v>94</v>
      </c>
      <c r="F52" s="40"/>
      <c r="G52" s="40"/>
      <c r="H52" s="40"/>
      <c r="I52" s="143"/>
      <c r="J52" s="40"/>
      <c r="K52" s="40"/>
      <c r="L52" s="44"/>
    </row>
    <row r="53" s="1" customFormat="1" ht="12" customHeight="1">
      <c r="B53" s="39"/>
      <c r="C53" s="33" t="s">
        <v>95</v>
      </c>
      <c r="D53" s="40"/>
      <c r="E53" s="40"/>
      <c r="F53" s="40"/>
      <c r="G53" s="40"/>
      <c r="H53" s="40"/>
      <c r="I53" s="143"/>
      <c r="J53" s="40"/>
      <c r="K53" s="40"/>
      <c r="L53" s="44"/>
    </row>
    <row r="54" s="1" customFormat="1" ht="14.4" customHeight="1">
      <c r="B54" s="39"/>
      <c r="C54" s="40"/>
      <c r="D54" s="40"/>
      <c r="E54" s="65" t="str">
        <f>E11</f>
        <v xml:space="preserve">1.1 - Soupis prací - Oprava soc.zařízení - stavební část, EL a ZTI (voda + kanalizace) </v>
      </c>
      <c r="F54" s="40"/>
      <c r="G54" s="40"/>
      <c r="H54" s="40"/>
      <c r="I54" s="143"/>
      <c r="J54" s="40"/>
      <c r="K54" s="40"/>
      <c r="L54" s="44"/>
    </row>
    <row r="55" s="1" customFormat="1" ht="6.96" customHeight="1">
      <c r="B55" s="39"/>
      <c r="C55" s="40"/>
      <c r="D55" s="40"/>
      <c r="E55" s="40"/>
      <c r="F55" s="40"/>
      <c r="G55" s="40"/>
      <c r="H55" s="40"/>
      <c r="I55" s="143"/>
      <c r="J55" s="40"/>
      <c r="K55" s="40"/>
      <c r="L55" s="44"/>
    </row>
    <row r="56" s="1" customFormat="1" ht="12" customHeight="1">
      <c r="B56" s="39"/>
      <c r="C56" s="33" t="s">
        <v>21</v>
      </c>
      <c r="D56" s="40"/>
      <c r="E56" s="40"/>
      <c r="F56" s="28" t="str">
        <f>F14</f>
        <v xml:space="preserve"> </v>
      </c>
      <c r="G56" s="40"/>
      <c r="H56" s="40"/>
      <c r="I56" s="145" t="s">
        <v>23</v>
      </c>
      <c r="J56" s="68" t="str">
        <f>IF(J14="","",J14)</f>
        <v>23. 3. 2019</v>
      </c>
      <c r="K56" s="40"/>
      <c r="L56" s="44"/>
    </row>
    <row r="57" s="1" customFormat="1" ht="6.96" customHeight="1">
      <c r="B57" s="39"/>
      <c r="C57" s="40"/>
      <c r="D57" s="40"/>
      <c r="E57" s="40"/>
      <c r="F57" s="40"/>
      <c r="G57" s="40"/>
      <c r="H57" s="40"/>
      <c r="I57" s="143"/>
      <c r="J57" s="40"/>
      <c r="K57" s="40"/>
      <c r="L57" s="44"/>
    </row>
    <row r="58" s="1" customFormat="1" ht="12.6" customHeight="1">
      <c r="B58" s="39"/>
      <c r="C58" s="33" t="s">
        <v>25</v>
      </c>
      <c r="D58" s="40"/>
      <c r="E58" s="40"/>
      <c r="F58" s="28" t="str">
        <f>E17</f>
        <v>SMO,Městský obvod Ostrava.Jih</v>
      </c>
      <c r="G58" s="40"/>
      <c r="H58" s="40"/>
      <c r="I58" s="145" t="s">
        <v>31</v>
      </c>
      <c r="J58" s="37" t="str">
        <f>E23</f>
        <v>Ing. Jaromír Provazník</v>
      </c>
      <c r="K58" s="40"/>
      <c r="L58" s="44"/>
    </row>
    <row r="59" s="1" customFormat="1" ht="12.6" customHeight="1">
      <c r="B59" s="39"/>
      <c r="C59" s="33" t="s">
        <v>29</v>
      </c>
      <c r="D59" s="40"/>
      <c r="E59" s="40"/>
      <c r="F59" s="28" t="str">
        <f>IF(E20="","",E20)</f>
        <v>Vyplň údaj</v>
      </c>
      <c r="G59" s="40"/>
      <c r="H59" s="40"/>
      <c r="I59" s="145" t="s">
        <v>34</v>
      </c>
      <c r="J59" s="37" t="str">
        <f>E26</f>
        <v>Kolková</v>
      </c>
      <c r="K59" s="40"/>
      <c r="L59" s="44"/>
    </row>
    <row r="60" s="1" customFormat="1" ht="10.32" customHeight="1">
      <c r="B60" s="39"/>
      <c r="C60" s="40"/>
      <c r="D60" s="40"/>
      <c r="E60" s="40"/>
      <c r="F60" s="40"/>
      <c r="G60" s="40"/>
      <c r="H60" s="40"/>
      <c r="I60" s="143"/>
      <c r="J60" s="40"/>
      <c r="K60" s="40"/>
      <c r="L60" s="44"/>
    </row>
    <row r="61" s="1" customFormat="1" ht="29.28" customHeight="1">
      <c r="B61" s="39"/>
      <c r="C61" s="172" t="s">
        <v>98</v>
      </c>
      <c r="D61" s="173"/>
      <c r="E61" s="173"/>
      <c r="F61" s="173"/>
      <c r="G61" s="173"/>
      <c r="H61" s="173"/>
      <c r="I61" s="174"/>
      <c r="J61" s="175" t="s">
        <v>99</v>
      </c>
      <c r="K61" s="173"/>
      <c r="L61" s="44"/>
    </row>
    <row r="62" s="1" customFormat="1" ht="10.32" customHeight="1">
      <c r="B62" s="39"/>
      <c r="C62" s="40"/>
      <c r="D62" s="40"/>
      <c r="E62" s="40"/>
      <c r="F62" s="40"/>
      <c r="G62" s="40"/>
      <c r="H62" s="40"/>
      <c r="I62" s="143"/>
      <c r="J62" s="40"/>
      <c r="K62" s="40"/>
      <c r="L62" s="44"/>
    </row>
    <row r="63" s="1" customFormat="1" ht="22.8" customHeight="1">
      <c r="B63" s="39"/>
      <c r="C63" s="176" t="s">
        <v>70</v>
      </c>
      <c r="D63" s="40"/>
      <c r="E63" s="40"/>
      <c r="F63" s="40"/>
      <c r="G63" s="40"/>
      <c r="H63" s="40"/>
      <c r="I63" s="143"/>
      <c r="J63" s="98">
        <f>J104</f>
        <v>0</v>
      </c>
      <c r="K63" s="40"/>
      <c r="L63" s="44"/>
      <c r="AU63" s="18" t="s">
        <v>100</v>
      </c>
    </row>
    <row r="64" s="8" customFormat="1" ht="24.96" customHeight="1">
      <c r="B64" s="177"/>
      <c r="C64" s="178"/>
      <c r="D64" s="179" t="s">
        <v>101</v>
      </c>
      <c r="E64" s="180"/>
      <c r="F64" s="180"/>
      <c r="G64" s="180"/>
      <c r="H64" s="180"/>
      <c r="I64" s="181"/>
      <c r="J64" s="182">
        <f>J105</f>
        <v>0</v>
      </c>
      <c r="K64" s="178"/>
      <c r="L64" s="183"/>
    </row>
    <row r="65" s="9" customFormat="1" ht="19.92" customHeight="1">
      <c r="B65" s="184"/>
      <c r="C65" s="122"/>
      <c r="D65" s="185" t="s">
        <v>102</v>
      </c>
      <c r="E65" s="186"/>
      <c r="F65" s="186"/>
      <c r="G65" s="186"/>
      <c r="H65" s="186"/>
      <c r="I65" s="187"/>
      <c r="J65" s="188">
        <f>J106</f>
        <v>0</v>
      </c>
      <c r="K65" s="122"/>
      <c r="L65" s="189"/>
    </row>
    <row r="66" s="9" customFormat="1" ht="19.92" customHeight="1">
      <c r="B66" s="184"/>
      <c r="C66" s="122"/>
      <c r="D66" s="185" t="s">
        <v>103</v>
      </c>
      <c r="E66" s="186"/>
      <c r="F66" s="186"/>
      <c r="G66" s="186"/>
      <c r="H66" s="186"/>
      <c r="I66" s="187"/>
      <c r="J66" s="188">
        <f>J113</f>
        <v>0</v>
      </c>
      <c r="K66" s="122"/>
      <c r="L66" s="189"/>
    </row>
    <row r="67" s="9" customFormat="1" ht="19.92" customHeight="1">
      <c r="B67" s="184"/>
      <c r="C67" s="122"/>
      <c r="D67" s="185" t="s">
        <v>104</v>
      </c>
      <c r="E67" s="186"/>
      <c r="F67" s="186"/>
      <c r="G67" s="186"/>
      <c r="H67" s="186"/>
      <c r="I67" s="187"/>
      <c r="J67" s="188">
        <f>J115</f>
        <v>0</v>
      </c>
      <c r="K67" s="122"/>
      <c r="L67" s="189"/>
    </row>
    <row r="68" s="9" customFormat="1" ht="19.92" customHeight="1">
      <c r="B68" s="184"/>
      <c r="C68" s="122"/>
      <c r="D68" s="185" t="s">
        <v>105</v>
      </c>
      <c r="E68" s="186"/>
      <c r="F68" s="186"/>
      <c r="G68" s="186"/>
      <c r="H68" s="186"/>
      <c r="I68" s="187"/>
      <c r="J68" s="188">
        <f>J175</f>
        <v>0</v>
      </c>
      <c r="K68" s="122"/>
      <c r="L68" s="189"/>
    </row>
    <row r="69" s="9" customFormat="1" ht="19.92" customHeight="1">
      <c r="B69" s="184"/>
      <c r="C69" s="122"/>
      <c r="D69" s="185" t="s">
        <v>106</v>
      </c>
      <c r="E69" s="186"/>
      <c r="F69" s="186"/>
      <c r="G69" s="186"/>
      <c r="H69" s="186"/>
      <c r="I69" s="187"/>
      <c r="J69" s="188">
        <f>J224</f>
        <v>0</v>
      </c>
      <c r="K69" s="122"/>
      <c r="L69" s="189"/>
    </row>
    <row r="70" s="9" customFormat="1" ht="19.92" customHeight="1">
      <c r="B70" s="184"/>
      <c r="C70" s="122"/>
      <c r="D70" s="185" t="s">
        <v>107</v>
      </c>
      <c r="E70" s="186"/>
      <c r="F70" s="186"/>
      <c r="G70" s="186"/>
      <c r="H70" s="186"/>
      <c r="I70" s="187"/>
      <c r="J70" s="188">
        <f>J234</f>
        <v>0</v>
      </c>
      <c r="K70" s="122"/>
      <c r="L70" s="189"/>
    </row>
    <row r="71" s="8" customFormat="1" ht="24.96" customHeight="1">
      <c r="B71" s="177"/>
      <c r="C71" s="178"/>
      <c r="D71" s="179" t="s">
        <v>108</v>
      </c>
      <c r="E71" s="180"/>
      <c r="F71" s="180"/>
      <c r="G71" s="180"/>
      <c r="H71" s="180"/>
      <c r="I71" s="181"/>
      <c r="J71" s="182">
        <f>J237</f>
        <v>0</v>
      </c>
      <c r="K71" s="178"/>
      <c r="L71" s="183"/>
    </row>
    <row r="72" s="9" customFormat="1" ht="19.92" customHeight="1">
      <c r="B72" s="184"/>
      <c r="C72" s="122"/>
      <c r="D72" s="185" t="s">
        <v>109</v>
      </c>
      <c r="E72" s="186"/>
      <c r="F72" s="186"/>
      <c r="G72" s="186"/>
      <c r="H72" s="186"/>
      <c r="I72" s="187"/>
      <c r="J72" s="188">
        <f>J238</f>
        <v>0</v>
      </c>
      <c r="K72" s="122"/>
      <c r="L72" s="189"/>
    </row>
    <row r="73" s="9" customFormat="1" ht="19.92" customHeight="1">
      <c r="B73" s="184"/>
      <c r="C73" s="122"/>
      <c r="D73" s="185" t="s">
        <v>110</v>
      </c>
      <c r="E73" s="186"/>
      <c r="F73" s="186"/>
      <c r="G73" s="186"/>
      <c r="H73" s="186"/>
      <c r="I73" s="187"/>
      <c r="J73" s="188">
        <f>J247</f>
        <v>0</v>
      </c>
      <c r="K73" s="122"/>
      <c r="L73" s="189"/>
    </row>
    <row r="74" s="9" customFormat="1" ht="19.92" customHeight="1">
      <c r="B74" s="184"/>
      <c r="C74" s="122"/>
      <c r="D74" s="185" t="s">
        <v>111</v>
      </c>
      <c r="E74" s="186"/>
      <c r="F74" s="186"/>
      <c r="G74" s="186"/>
      <c r="H74" s="186"/>
      <c r="I74" s="187"/>
      <c r="J74" s="188">
        <f>J249</f>
        <v>0</v>
      </c>
      <c r="K74" s="122"/>
      <c r="L74" s="189"/>
    </row>
    <row r="75" s="9" customFormat="1" ht="19.92" customHeight="1">
      <c r="B75" s="184"/>
      <c r="C75" s="122"/>
      <c r="D75" s="185" t="s">
        <v>112</v>
      </c>
      <c r="E75" s="186"/>
      <c r="F75" s="186"/>
      <c r="G75" s="186"/>
      <c r="H75" s="186"/>
      <c r="I75" s="187"/>
      <c r="J75" s="188">
        <f>J252</f>
        <v>0</v>
      </c>
      <c r="K75" s="122"/>
      <c r="L75" s="189"/>
    </row>
    <row r="76" s="9" customFormat="1" ht="19.92" customHeight="1">
      <c r="B76" s="184"/>
      <c r="C76" s="122"/>
      <c r="D76" s="185" t="s">
        <v>113</v>
      </c>
      <c r="E76" s="186"/>
      <c r="F76" s="186"/>
      <c r="G76" s="186"/>
      <c r="H76" s="186"/>
      <c r="I76" s="187"/>
      <c r="J76" s="188">
        <f>J254</f>
        <v>0</v>
      </c>
      <c r="K76" s="122"/>
      <c r="L76" s="189"/>
    </row>
    <row r="77" s="9" customFormat="1" ht="19.92" customHeight="1">
      <c r="B77" s="184"/>
      <c r="C77" s="122"/>
      <c r="D77" s="185" t="s">
        <v>114</v>
      </c>
      <c r="E77" s="186"/>
      <c r="F77" s="186"/>
      <c r="G77" s="186"/>
      <c r="H77" s="186"/>
      <c r="I77" s="187"/>
      <c r="J77" s="188">
        <f>J282</f>
        <v>0</v>
      </c>
      <c r="K77" s="122"/>
      <c r="L77" s="189"/>
    </row>
    <row r="78" s="9" customFormat="1" ht="19.92" customHeight="1">
      <c r="B78" s="184"/>
      <c r="C78" s="122"/>
      <c r="D78" s="185" t="s">
        <v>115</v>
      </c>
      <c r="E78" s="186"/>
      <c r="F78" s="186"/>
      <c r="G78" s="186"/>
      <c r="H78" s="186"/>
      <c r="I78" s="187"/>
      <c r="J78" s="188">
        <f>J286</f>
        <v>0</v>
      </c>
      <c r="K78" s="122"/>
      <c r="L78" s="189"/>
    </row>
    <row r="79" s="9" customFormat="1" ht="19.92" customHeight="1">
      <c r="B79" s="184"/>
      <c r="C79" s="122"/>
      <c r="D79" s="185" t="s">
        <v>116</v>
      </c>
      <c r="E79" s="186"/>
      <c r="F79" s="186"/>
      <c r="G79" s="186"/>
      <c r="H79" s="186"/>
      <c r="I79" s="187"/>
      <c r="J79" s="188">
        <f>J315</f>
        <v>0</v>
      </c>
      <c r="K79" s="122"/>
      <c r="L79" s="189"/>
    </row>
    <row r="80" s="9" customFormat="1" ht="19.92" customHeight="1">
      <c r="B80" s="184"/>
      <c r="C80" s="122"/>
      <c r="D80" s="185" t="s">
        <v>117</v>
      </c>
      <c r="E80" s="186"/>
      <c r="F80" s="186"/>
      <c r="G80" s="186"/>
      <c r="H80" s="186"/>
      <c r="I80" s="187"/>
      <c r="J80" s="188">
        <f>J377</f>
        <v>0</v>
      </c>
      <c r="K80" s="122"/>
      <c r="L80" s="189"/>
    </row>
    <row r="81" s="9" customFormat="1" ht="19.92" customHeight="1">
      <c r="B81" s="184"/>
      <c r="C81" s="122"/>
      <c r="D81" s="185" t="s">
        <v>118</v>
      </c>
      <c r="E81" s="186"/>
      <c r="F81" s="186"/>
      <c r="G81" s="186"/>
      <c r="H81" s="186"/>
      <c r="I81" s="187"/>
      <c r="J81" s="188">
        <f>J406</f>
        <v>0</v>
      </c>
      <c r="K81" s="122"/>
      <c r="L81" s="189"/>
    </row>
    <row r="82" s="8" customFormat="1" ht="24.96" customHeight="1">
      <c r="B82" s="177"/>
      <c r="C82" s="178"/>
      <c r="D82" s="179" t="s">
        <v>119</v>
      </c>
      <c r="E82" s="180"/>
      <c r="F82" s="180"/>
      <c r="G82" s="180"/>
      <c r="H82" s="180"/>
      <c r="I82" s="181"/>
      <c r="J82" s="182">
        <f>J410</f>
        <v>0</v>
      </c>
      <c r="K82" s="178"/>
      <c r="L82" s="183"/>
    </row>
    <row r="83" s="1" customFormat="1" ht="21.84" customHeight="1">
      <c r="B83" s="39"/>
      <c r="C83" s="40"/>
      <c r="D83" s="40"/>
      <c r="E83" s="40"/>
      <c r="F83" s="40"/>
      <c r="G83" s="40"/>
      <c r="H83" s="40"/>
      <c r="I83" s="143"/>
      <c r="J83" s="40"/>
      <c r="K83" s="40"/>
      <c r="L83" s="44"/>
    </row>
    <row r="84" s="1" customFormat="1" ht="6.96" customHeight="1">
      <c r="B84" s="58"/>
      <c r="C84" s="59"/>
      <c r="D84" s="59"/>
      <c r="E84" s="59"/>
      <c r="F84" s="59"/>
      <c r="G84" s="59"/>
      <c r="H84" s="59"/>
      <c r="I84" s="167"/>
      <c r="J84" s="59"/>
      <c r="K84" s="59"/>
      <c r="L84" s="44"/>
    </row>
    <row r="88" s="1" customFormat="1" ht="6.96" customHeight="1">
      <c r="B88" s="60"/>
      <c r="C88" s="61"/>
      <c r="D88" s="61"/>
      <c r="E88" s="61"/>
      <c r="F88" s="61"/>
      <c r="G88" s="61"/>
      <c r="H88" s="61"/>
      <c r="I88" s="170"/>
      <c r="J88" s="61"/>
      <c r="K88" s="61"/>
      <c r="L88" s="44"/>
    </row>
    <row r="89" s="1" customFormat="1" ht="24.96" customHeight="1">
      <c r="B89" s="39"/>
      <c r="C89" s="24" t="s">
        <v>120</v>
      </c>
      <c r="D89" s="40"/>
      <c r="E89" s="40"/>
      <c r="F89" s="40"/>
      <c r="G89" s="40"/>
      <c r="H89" s="40"/>
      <c r="I89" s="143"/>
      <c r="J89" s="40"/>
      <c r="K89" s="40"/>
      <c r="L89" s="44"/>
    </row>
    <row r="90" s="1" customFormat="1" ht="6.96" customHeight="1">
      <c r="B90" s="39"/>
      <c r="C90" s="40"/>
      <c r="D90" s="40"/>
      <c r="E90" s="40"/>
      <c r="F90" s="40"/>
      <c r="G90" s="40"/>
      <c r="H90" s="40"/>
      <c r="I90" s="143"/>
      <c r="J90" s="40"/>
      <c r="K90" s="40"/>
      <c r="L90" s="44"/>
    </row>
    <row r="91" s="1" customFormat="1" ht="12" customHeight="1">
      <c r="B91" s="39"/>
      <c r="C91" s="33" t="s">
        <v>16</v>
      </c>
      <c r="D91" s="40"/>
      <c r="E91" s="40"/>
      <c r="F91" s="40"/>
      <c r="G91" s="40"/>
      <c r="H91" s="40"/>
      <c r="I91" s="143"/>
      <c r="J91" s="40"/>
      <c r="K91" s="40"/>
      <c r="L91" s="44"/>
    </row>
    <row r="92" s="1" customFormat="1" ht="14.4" customHeight="1">
      <c r="B92" s="39"/>
      <c r="C92" s="40"/>
      <c r="D92" s="40"/>
      <c r="E92" s="171" t="str">
        <f>E7</f>
        <v>Oprava soc.zařízení - stavební část, EL a ZTI (voda + kanalizace) v objektu Volgogradská 32a,Ostrava - Zábřeh - 1. ETAPA</v>
      </c>
      <c r="F92" s="33"/>
      <c r="G92" s="33"/>
      <c r="H92" s="33"/>
      <c r="I92" s="143"/>
      <c r="J92" s="40"/>
      <c r="K92" s="40"/>
      <c r="L92" s="44"/>
    </row>
    <row r="93" ht="12" customHeight="1">
      <c r="B93" s="22"/>
      <c r="C93" s="33" t="s">
        <v>93</v>
      </c>
      <c r="D93" s="23"/>
      <c r="E93" s="23"/>
      <c r="F93" s="23"/>
      <c r="G93" s="23"/>
      <c r="H93" s="23"/>
      <c r="I93" s="136"/>
      <c r="J93" s="23"/>
      <c r="K93" s="23"/>
      <c r="L93" s="21"/>
    </row>
    <row r="94" s="1" customFormat="1" ht="14.4" customHeight="1">
      <c r="B94" s="39"/>
      <c r="C94" s="40"/>
      <c r="D94" s="40"/>
      <c r="E94" s="171" t="s">
        <v>94</v>
      </c>
      <c r="F94" s="40"/>
      <c r="G94" s="40"/>
      <c r="H94" s="40"/>
      <c r="I94" s="143"/>
      <c r="J94" s="40"/>
      <c r="K94" s="40"/>
      <c r="L94" s="44"/>
    </row>
    <row r="95" s="1" customFormat="1" ht="12" customHeight="1">
      <c r="B95" s="39"/>
      <c r="C95" s="33" t="s">
        <v>95</v>
      </c>
      <c r="D95" s="40"/>
      <c r="E95" s="40"/>
      <c r="F95" s="40"/>
      <c r="G95" s="40"/>
      <c r="H95" s="40"/>
      <c r="I95" s="143"/>
      <c r="J95" s="40"/>
      <c r="K95" s="40"/>
      <c r="L95" s="44"/>
    </row>
    <row r="96" s="1" customFormat="1" ht="14.4" customHeight="1">
      <c r="B96" s="39"/>
      <c r="C96" s="40"/>
      <c r="D96" s="40"/>
      <c r="E96" s="65" t="str">
        <f>E11</f>
        <v xml:space="preserve">1.1 - Soupis prací - Oprava soc.zařízení - stavební část, EL a ZTI (voda + kanalizace) </v>
      </c>
      <c r="F96" s="40"/>
      <c r="G96" s="40"/>
      <c r="H96" s="40"/>
      <c r="I96" s="143"/>
      <c r="J96" s="40"/>
      <c r="K96" s="40"/>
      <c r="L96" s="44"/>
    </row>
    <row r="97" s="1" customFormat="1" ht="6.96" customHeight="1">
      <c r="B97" s="39"/>
      <c r="C97" s="40"/>
      <c r="D97" s="40"/>
      <c r="E97" s="40"/>
      <c r="F97" s="40"/>
      <c r="G97" s="40"/>
      <c r="H97" s="40"/>
      <c r="I97" s="143"/>
      <c r="J97" s="40"/>
      <c r="K97" s="40"/>
      <c r="L97" s="44"/>
    </row>
    <row r="98" s="1" customFormat="1" ht="12" customHeight="1">
      <c r="B98" s="39"/>
      <c r="C98" s="33" t="s">
        <v>21</v>
      </c>
      <c r="D98" s="40"/>
      <c r="E98" s="40"/>
      <c r="F98" s="28" t="str">
        <f>F14</f>
        <v xml:space="preserve"> </v>
      </c>
      <c r="G98" s="40"/>
      <c r="H98" s="40"/>
      <c r="I98" s="145" t="s">
        <v>23</v>
      </c>
      <c r="J98" s="68" t="str">
        <f>IF(J14="","",J14)</f>
        <v>23. 3. 2019</v>
      </c>
      <c r="K98" s="40"/>
      <c r="L98" s="44"/>
    </row>
    <row r="99" s="1" customFormat="1" ht="6.96" customHeight="1">
      <c r="B99" s="39"/>
      <c r="C99" s="40"/>
      <c r="D99" s="40"/>
      <c r="E99" s="40"/>
      <c r="F99" s="40"/>
      <c r="G99" s="40"/>
      <c r="H99" s="40"/>
      <c r="I99" s="143"/>
      <c r="J99" s="40"/>
      <c r="K99" s="40"/>
      <c r="L99" s="44"/>
    </row>
    <row r="100" s="1" customFormat="1" ht="12.6" customHeight="1">
      <c r="B100" s="39"/>
      <c r="C100" s="33" t="s">
        <v>25</v>
      </c>
      <c r="D100" s="40"/>
      <c r="E100" s="40"/>
      <c r="F100" s="28" t="str">
        <f>E17</f>
        <v>SMO,Městský obvod Ostrava.Jih</v>
      </c>
      <c r="G100" s="40"/>
      <c r="H100" s="40"/>
      <c r="I100" s="145" t="s">
        <v>31</v>
      </c>
      <c r="J100" s="37" t="str">
        <f>E23</f>
        <v>Ing. Jaromír Provazník</v>
      </c>
      <c r="K100" s="40"/>
      <c r="L100" s="44"/>
    </row>
    <row r="101" s="1" customFormat="1" ht="12.6" customHeight="1">
      <c r="B101" s="39"/>
      <c r="C101" s="33" t="s">
        <v>29</v>
      </c>
      <c r="D101" s="40"/>
      <c r="E101" s="40"/>
      <c r="F101" s="28" t="str">
        <f>IF(E20="","",E20)</f>
        <v>Vyplň údaj</v>
      </c>
      <c r="G101" s="40"/>
      <c r="H101" s="40"/>
      <c r="I101" s="145" t="s">
        <v>34</v>
      </c>
      <c r="J101" s="37" t="str">
        <f>E26</f>
        <v>Kolková</v>
      </c>
      <c r="K101" s="40"/>
      <c r="L101" s="44"/>
    </row>
    <row r="102" s="1" customFormat="1" ht="10.32" customHeight="1">
      <c r="B102" s="39"/>
      <c r="C102" s="40"/>
      <c r="D102" s="40"/>
      <c r="E102" s="40"/>
      <c r="F102" s="40"/>
      <c r="G102" s="40"/>
      <c r="H102" s="40"/>
      <c r="I102" s="143"/>
      <c r="J102" s="40"/>
      <c r="K102" s="40"/>
      <c r="L102" s="44"/>
    </row>
    <row r="103" s="10" customFormat="1" ht="29.28" customHeight="1">
      <c r="B103" s="190"/>
      <c r="C103" s="191" t="s">
        <v>121</v>
      </c>
      <c r="D103" s="192" t="s">
        <v>57</v>
      </c>
      <c r="E103" s="192" t="s">
        <v>53</v>
      </c>
      <c r="F103" s="192" t="s">
        <v>54</v>
      </c>
      <c r="G103" s="192" t="s">
        <v>122</v>
      </c>
      <c r="H103" s="192" t="s">
        <v>123</v>
      </c>
      <c r="I103" s="193" t="s">
        <v>124</v>
      </c>
      <c r="J103" s="192" t="s">
        <v>99</v>
      </c>
      <c r="K103" s="194" t="s">
        <v>125</v>
      </c>
      <c r="L103" s="195"/>
      <c r="M103" s="88" t="s">
        <v>19</v>
      </c>
      <c r="N103" s="89" t="s">
        <v>42</v>
      </c>
      <c r="O103" s="89" t="s">
        <v>126</v>
      </c>
      <c r="P103" s="89" t="s">
        <v>127</v>
      </c>
      <c r="Q103" s="89" t="s">
        <v>128</v>
      </c>
      <c r="R103" s="89" t="s">
        <v>129</v>
      </c>
      <c r="S103" s="89" t="s">
        <v>130</v>
      </c>
      <c r="T103" s="90" t="s">
        <v>131</v>
      </c>
    </row>
    <row r="104" s="1" customFormat="1" ht="22.8" customHeight="1">
      <c r="B104" s="39"/>
      <c r="C104" s="95" t="s">
        <v>132</v>
      </c>
      <c r="D104" s="40"/>
      <c r="E104" s="40"/>
      <c r="F104" s="40"/>
      <c r="G104" s="40"/>
      <c r="H104" s="40"/>
      <c r="I104" s="143"/>
      <c r="J104" s="196">
        <f>BK104</f>
        <v>0</v>
      </c>
      <c r="K104" s="40"/>
      <c r="L104" s="44"/>
      <c r="M104" s="91"/>
      <c r="N104" s="92"/>
      <c r="O104" s="92"/>
      <c r="P104" s="197">
        <f>P105+P237+P410</f>
        <v>0</v>
      </c>
      <c r="Q104" s="92"/>
      <c r="R104" s="197">
        <f>R105+R237+R410</f>
        <v>5.3173959828999999</v>
      </c>
      <c r="S104" s="92"/>
      <c r="T104" s="198">
        <f>T105+T237+T410</f>
        <v>8.1173551200000009</v>
      </c>
      <c r="AT104" s="18" t="s">
        <v>71</v>
      </c>
      <c r="AU104" s="18" t="s">
        <v>100</v>
      </c>
      <c r="BK104" s="199">
        <f>BK105+BK237+BK410</f>
        <v>0</v>
      </c>
    </row>
    <row r="105" s="11" customFormat="1" ht="25.92" customHeight="1">
      <c r="B105" s="200"/>
      <c r="C105" s="201"/>
      <c r="D105" s="202" t="s">
        <v>71</v>
      </c>
      <c r="E105" s="203" t="s">
        <v>133</v>
      </c>
      <c r="F105" s="203" t="s">
        <v>134</v>
      </c>
      <c r="G105" s="201"/>
      <c r="H105" s="201"/>
      <c r="I105" s="204"/>
      <c r="J105" s="205">
        <f>BK105</f>
        <v>0</v>
      </c>
      <c r="K105" s="201"/>
      <c r="L105" s="206"/>
      <c r="M105" s="207"/>
      <c r="N105" s="208"/>
      <c r="O105" s="208"/>
      <c r="P105" s="209">
        <f>P106+P113+P115+P175+P224+P234</f>
        <v>0</v>
      </c>
      <c r="Q105" s="208"/>
      <c r="R105" s="209">
        <f>R106+R113+R115+R175+R224+R234</f>
        <v>3.2794121600000001</v>
      </c>
      <c r="S105" s="208"/>
      <c r="T105" s="210">
        <f>T106+T113+T115+T175+T224+T234</f>
        <v>1.9233520000000002</v>
      </c>
      <c r="AR105" s="211" t="s">
        <v>76</v>
      </c>
      <c r="AT105" s="212" t="s">
        <v>71</v>
      </c>
      <c r="AU105" s="212" t="s">
        <v>72</v>
      </c>
      <c r="AY105" s="211" t="s">
        <v>135</v>
      </c>
      <c r="BK105" s="213">
        <f>BK106+BK113+BK115+BK175+BK224+BK234</f>
        <v>0</v>
      </c>
    </row>
    <row r="106" s="11" customFormat="1" ht="22.8" customHeight="1">
      <c r="B106" s="200"/>
      <c r="C106" s="201"/>
      <c r="D106" s="202" t="s">
        <v>71</v>
      </c>
      <c r="E106" s="214" t="s">
        <v>76</v>
      </c>
      <c r="F106" s="214" t="s">
        <v>136</v>
      </c>
      <c r="G106" s="201"/>
      <c r="H106" s="201"/>
      <c r="I106" s="204"/>
      <c r="J106" s="215">
        <f>BK106</f>
        <v>0</v>
      </c>
      <c r="K106" s="201"/>
      <c r="L106" s="206"/>
      <c r="M106" s="207"/>
      <c r="N106" s="208"/>
      <c r="O106" s="208"/>
      <c r="P106" s="209">
        <f>SUM(P107:P112)</f>
        <v>0</v>
      </c>
      <c r="Q106" s="208"/>
      <c r="R106" s="209">
        <f>SUM(R107:R112)</f>
        <v>0</v>
      </c>
      <c r="S106" s="208"/>
      <c r="T106" s="210">
        <f>SUM(T107:T112)</f>
        <v>0</v>
      </c>
      <c r="AR106" s="211" t="s">
        <v>76</v>
      </c>
      <c r="AT106" s="212" t="s">
        <v>71</v>
      </c>
      <c r="AU106" s="212" t="s">
        <v>76</v>
      </c>
      <c r="AY106" s="211" t="s">
        <v>135</v>
      </c>
      <c r="BK106" s="213">
        <f>SUM(BK107:BK112)</f>
        <v>0</v>
      </c>
    </row>
    <row r="107" s="1" customFormat="1" ht="20.4" customHeight="1">
      <c r="B107" s="39"/>
      <c r="C107" s="216" t="s">
        <v>76</v>
      </c>
      <c r="D107" s="216" t="s">
        <v>137</v>
      </c>
      <c r="E107" s="217" t="s">
        <v>138</v>
      </c>
      <c r="F107" s="218" t="s">
        <v>139</v>
      </c>
      <c r="G107" s="219" t="s">
        <v>140</v>
      </c>
      <c r="H107" s="220">
        <v>1.0800000000000001</v>
      </c>
      <c r="I107" s="221"/>
      <c r="J107" s="222">
        <f>ROUND(I107*H107,2)</f>
        <v>0</v>
      </c>
      <c r="K107" s="218" t="s">
        <v>141</v>
      </c>
      <c r="L107" s="44"/>
      <c r="M107" s="223" t="s">
        <v>19</v>
      </c>
      <c r="N107" s="224" t="s">
        <v>43</v>
      </c>
      <c r="O107" s="80"/>
      <c r="P107" s="225">
        <f>O107*H107</f>
        <v>0</v>
      </c>
      <c r="Q107" s="225">
        <v>0</v>
      </c>
      <c r="R107" s="225">
        <f>Q107*H107</f>
        <v>0</v>
      </c>
      <c r="S107" s="225">
        <v>0</v>
      </c>
      <c r="T107" s="226">
        <f>S107*H107</f>
        <v>0</v>
      </c>
      <c r="AR107" s="18" t="s">
        <v>142</v>
      </c>
      <c r="AT107" s="18" t="s">
        <v>137</v>
      </c>
      <c r="AU107" s="18" t="s">
        <v>80</v>
      </c>
      <c r="AY107" s="18" t="s">
        <v>135</v>
      </c>
      <c r="BE107" s="227">
        <f>IF(N107="základní",J107,0)</f>
        <v>0</v>
      </c>
      <c r="BF107" s="227">
        <f>IF(N107="snížená",J107,0)</f>
        <v>0</v>
      </c>
      <c r="BG107" s="227">
        <f>IF(N107="zákl. přenesená",J107,0)</f>
        <v>0</v>
      </c>
      <c r="BH107" s="227">
        <f>IF(N107="sníž. přenesená",J107,0)</f>
        <v>0</v>
      </c>
      <c r="BI107" s="227">
        <f>IF(N107="nulová",J107,0)</f>
        <v>0</v>
      </c>
      <c r="BJ107" s="18" t="s">
        <v>76</v>
      </c>
      <c r="BK107" s="227">
        <f>ROUND(I107*H107,2)</f>
        <v>0</v>
      </c>
      <c r="BL107" s="18" t="s">
        <v>142</v>
      </c>
      <c r="BM107" s="18" t="s">
        <v>143</v>
      </c>
    </row>
    <row r="108" s="1" customFormat="1">
      <c r="B108" s="39"/>
      <c r="C108" s="40"/>
      <c r="D108" s="228" t="s">
        <v>144</v>
      </c>
      <c r="E108" s="40"/>
      <c r="F108" s="229" t="s">
        <v>145</v>
      </c>
      <c r="G108" s="40"/>
      <c r="H108" s="40"/>
      <c r="I108" s="143"/>
      <c r="J108" s="40"/>
      <c r="K108" s="40"/>
      <c r="L108" s="44"/>
      <c r="M108" s="230"/>
      <c r="N108" s="80"/>
      <c r="O108" s="80"/>
      <c r="P108" s="80"/>
      <c r="Q108" s="80"/>
      <c r="R108" s="80"/>
      <c r="S108" s="80"/>
      <c r="T108" s="81"/>
      <c r="AT108" s="18" t="s">
        <v>144</v>
      </c>
      <c r="AU108" s="18" t="s">
        <v>80</v>
      </c>
    </row>
    <row r="109" s="12" customFormat="1">
      <c r="B109" s="231"/>
      <c r="C109" s="232"/>
      <c r="D109" s="228" t="s">
        <v>146</v>
      </c>
      <c r="E109" s="233" t="s">
        <v>19</v>
      </c>
      <c r="F109" s="234" t="s">
        <v>147</v>
      </c>
      <c r="G109" s="232"/>
      <c r="H109" s="233" t="s">
        <v>19</v>
      </c>
      <c r="I109" s="235"/>
      <c r="J109" s="232"/>
      <c r="K109" s="232"/>
      <c r="L109" s="236"/>
      <c r="M109" s="237"/>
      <c r="N109" s="238"/>
      <c r="O109" s="238"/>
      <c r="P109" s="238"/>
      <c r="Q109" s="238"/>
      <c r="R109" s="238"/>
      <c r="S109" s="238"/>
      <c r="T109" s="239"/>
      <c r="AT109" s="240" t="s">
        <v>146</v>
      </c>
      <c r="AU109" s="240" t="s">
        <v>80</v>
      </c>
      <c r="AV109" s="12" t="s">
        <v>76</v>
      </c>
      <c r="AW109" s="12" t="s">
        <v>33</v>
      </c>
      <c r="AX109" s="12" t="s">
        <v>72</v>
      </c>
      <c r="AY109" s="240" t="s">
        <v>135</v>
      </c>
    </row>
    <row r="110" s="13" customFormat="1">
      <c r="B110" s="241"/>
      <c r="C110" s="242"/>
      <c r="D110" s="228" t="s">
        <v>146</v>
      </c>
      <c r="E110" s="243" t="s">
        <v>19</v>
      </c>
      <c r="F110" s="244" t="s">
        <v>148</v>
      </c>
      <c r="G110" s="242"/>
      <c r="H110" s="245">
        <v>1.0800000000000001</v>
      </c>
      <c r="I110" s="246"/>
      <c r="J110" s="242"/>
      <c r="K110" s="242"/>
      <c r="L110" s="247"/>
      <c r="M110" s="248"/>
      <c r="N110" s="249"/>
      <c r="O110" s="249"/>
      <c r="P110" s="249"/>
      <c r="Q110" s="249"/>
      <c r="R110" s="249"/>
      <c r="S110" s="249"/>
      <c r="T110" s="250"/>
      <c r="AT110" s="251" t="s">
        <v>146</v>
      </c>
      <c r="AU110" s="251" t="s">
        <v>80</v>
      </c>
      <c r="AV110" s="13" t="s">
        <v>80</v>
      </c>
      <c r="AW110" s="13" t="s">
        <v>33</v>
      </c>
      <c r="AX110" s="13" t="s">
        <v>76</v>
      </c>
      <c r="AY110" s="251" t="s">
        <v>135</v>
      </c>
    </row>
    <row r="111" s="1" customFormat="1" ht="20.4" customHeight="1">
      <c r="B111" s="39"/>
      <c r="C111" s="216" t="s">
        <v>80</v>
      </c>
      <c r="D111" s="216" t="s">
        <v>137</v>
      </c>
      <c r="E111" s="217" t="s">
        <v>149</v>
      </c>
      <c r="F111" s="218" t="s">
        <v>150</v>
      </c>
      <c r="G111" s="219" t="s">
        <v>140</v>
      </c>
      <c r="H111" s="220">
        <v>1.0800000000000001</v>
      </c>
      <c r="I111" s="221"/>
      <c r="J111" s="222">
        <f>ROUND(I111*H111,2)</f>
        <v>0</v>
      </c>
      <c r="K111" s="218" t="s">
        <v>141</v>
      </c>
      <c r="L111" s="44"/>
      <c r="M111" s="223" t="s">
        <v>19</v>
      </c>
      <c r="N111" s="224" t="s">
        <v>43</v>
      </c>
      <c r="O111" s="80"/>
      <c r="P111" s="225">
        <f>O111*H111</f>
        <v>0</v>
      </c>
      <c r="Q111" s="225">
        <v>0</v>
      </c>
      <c r="R111" s="225">
        <f>Q111*H111</f>
        <v>0</v>
      </c>
      <c r="S111" s="225">
        <v>0</v>
      </c>
      <c r="T111" s="226">
        <f>S111*H111</f>
        <v>0</v>
      </c>
      <c r="AR111" s="18" t="s">
        <v>142</v>
      </c>
      <c r="AT111" s="18" t="s">
        <v>137</v>
      </c>
      <c r="AU111" s="18" t="s">
        <v>80</v>
      </c>
      <c r="AY111" s="18" t="s">
        <v>135</v>
      </c>
      <c r="BE111" s="227">
        <f>IF(N111="základní",J111,0)</f>
        <v>0</v>
      </c>
      <c r="BF111" s="227">
        <f>IF(N111="snížená",J111,0)</f>
        <v>0</v>
      </c>
      <c r="BG111" s="227">
        <f>IF(N111="zákl. přenesená",J111,0)</f>
        <v>0</v>
      </c>
      <c r="BH111" s="227">
        <f>IF(N111="sníž. přenesená",J111,0)</f>
        <v>0</v>
      </c>
      <c r="BI111" s="227">
        <f>IF(N111="nulová",J111,0)</f>
        <v>0</v>
      </c>
      <c r="BJ111" s="18" t="s">
        <v>76</v>
      </c>
      <c r="BK111" s="227">
        <f>ROUND(I111*H111,2)</f>
        <v>0</v>
      </c>
      <c r="BL111" s="18" t="s">
        <v>142</v>
      </c>
      <c r="BM111" s="18" t="s">
        <v>151</v>
      </c>
    </row>
    <row r="112" s="1" customFormat="1">
      <c r="B112" s="39"/>
      <c r="C112" s="40"/>
      <c r="D112" s="228" t="s">
        <v>144</v>
      </c>
      <c r="E112" s="40"/>
      <c r="F112" s="229" t="s">
        <v>152</v>
      </c>
      <c r="G112" s="40"/>
      <c r="H112" s="40"/>
      <c r="I112" s="143"/>
      <c r="J112" s="40"/>
      <c r="K112" s="40"/>
      <c r="L112" s="44"/>
      <c r="M112" s="230"/>
      <c r="N112" s="80"/>
      <c r="O112" s="80"/>
      <c r="P112" s="80"/>
      <c r="Q112" s="80"/>
      <c r="R112" s="80"/>
      <c r="S112" s="80"/>
      <c r="T112" s="81"/>
      <c r="AT112" s="18" t="s">
        <v>144</v>
      </c>
      <c r="AU112" s="18" t="s">
        <v>80</v>
      </c>
    </row>
    <row r="113" s="11" customFormat="1" ht="22.8" customHeight="1">
      <c r="B113" s="200"/>
      <c r="C113" s="201"/>
      <c r="D113" s="202" t="s">
        <v>71</v>
      </c>
      <c r="E113" s="214" t="s">
        <v>142</v>
      </c>
      <c r="F113" s="214" t="s">
        <v>153</v>
      </c>
      <c r="G113" s="201"/>
      <c r="H113" s="201"/>
      <c r="I113" s="204"/>
      <c r="J113" s="215">
        <f>BK113</f>
        <v>0</v>
      </c>
      <c r="K113" s="201"/>
      <c r="L113" s="206"/>
      <c r="M113" s="207"/>
      <c r="N113" s="208"/>
      <c r="O113" s="208"/>
      <c r="P113" s="209">
        <f>P114</f>
        <v>0</v>
      </c>
      <c r="Q113" s="208"/>
      <c r="R113" s="209">
        <f>R114</f>
        <v>0.053506959999999999</v>
      </c>
      <c r="S113" s="208"/>
      <c r="T113" s="210">
        <f>T114</f>
        <v>0</v>
      </c>
      <c r="AR113" s="211" t="s">
        <v>76</v>
      </c>
      <c r="AT113" s="212" t="s">
        <v>71</v>
      </c>
      <c r="AU113" s="212" t="s">
        <v>76</v>
      </c>
      <c r="AY113" s="211" t="s">
        <v>135</v>
      </c>
      <c r="BK113" s="213">
        <f>BK114</f>
        <v>0</v>
      </c>
    </row>
    <row r="114" s="1" customFormat="1" ht="30.6" customHeight="1">
      <c r="B114" s="39"/>
      <c r="C114" s="216" t="s">
        <v>154</v>
      </c>
      <c r="D114" s="216" t="s">
        <v>137</v>
      </c>
      <c r="E114" s="217" t="s">
        <v>155</v>
      </c>
      <c r="F114" s="218" t="s">
        <v>156</v>
      </c>
      <c r="G114" s="219" t="s">
        <v>157</v>
      </c>
      <c r="H114" s="220">
        <v>1</v>
      </c>
      <c r="I114" s="221"/>
      <c r="J114" s="222">
        <f>ROUND(I114*H114,2)</f>
        <v>0</v>
      </c>
      <c r="K114" s="218" t="s">
        <v>141</v>
      </c>
      <c r="L114" s="44"/>
      <c r="M114" s="223" t="s">
        <v>19</v>
      </c>
      <c r="N114" s="224" t="s">
        <v>43</v>
      </c>
      <c r="O114" s="80"/>
      <c r="P114" s="225">
        <f>O114*H114</f>
        <v>0</v>
      </c>
      <c r="Q114" s="225">
        <v>0.053506959999999999</v>
      </c>
      <c r="R114" s="225">
        <f>Q114*H114</f>
        <v>0.053506959999999999</v>
      </c>
      <c r="S114" s="225">
        <v>0</v>
      </c>
      <c r="T114" s="226">
        <f>S114*H114</f>
        <v>0</v>
      </c>
      <c r="AR114" s="18" t="s">
        <v>142</v>
      </c>
      <c r="AT114" s="18" t="s">
        <v>137</v>
      </c>
      <c r="AU114" s="18" t="s">
        <v>80</v>
      </c>
      <c r="AY114" s="18" t="s">
        <v>135</v>
      </c>
      <c r="BE114" s="227">
        <f>IF(N114="základní",J114,0)</f>
        <v>0</v>
      </c>
      <c r="BF114" s="227">
        <f>IF(N114="snížená",J114,0)</f>
        <v>0</v>
      </c>
      <c r="BG114" s="227">
        <f>IF(N114="zákl. přenesená",J114,0)</f>
        <v>0</v>
      </c>
      <c r="BH114" s="227">
        <f>IF(N114="sníž. přenesená",J114,0)</f>
        <v>0</v>
      </c>
      <c r="BI114" s="227">
        <f>IF(N114="nulová",J114,0)</f>
        <v>0</v>
      </c>
      <c r="BJ114" s="18" t="s">
        <v>76</v>
      </c>
      <c r="BK114" s="227">
        <f>ROUND(I114*H114,2)</f>
        <v>0</v>
      </c>
      <c r="BL114" s="18" t="s">
        <v>142</v>
      </c>
      <c r="BM114" s="18" t="s">
        <v>158</v>
      </c>
    </row>
    <row r="115" s="11" customFormat="1" ht="22.8" customHeight="1">
      <c r="B115" s="200"/>
      <c r="C115" s="201"/>
      <c r="D115" s="202" t="s">
        <v>71</v>
      </c>
      <c r="E115" s="214" t="s">
        <v>159</v>
      </c>
      <c r="F115" s="214" t="s">
        <v>160</v>
      </c>
      <c r="G115" s="201"/>
      <c r="H115" s="201"/>
      <c r="I115" s="204"/>
      <c r="J115" s="215">
        <f>BK115</f>
        <v>0</v>
      </c>
      <c r="K115" s="201"/>
      <c r="L115" s="206"/>
      <c r="M115" s="207"/>
      <c r="N115" s="208"/>
      <c r="O115" s="208"/>
      <c r="P115" s="209">
        <f>SUM(P116:P174)</f>
        <v>0</v>
      </c>
      <c r="Q115" s="208"/>
      <c r="R115" s="209">
        <f>SUM(R116:R174)</f>
        <v>3.2211463660000001</v>
      </c>
      <c r="S115" s="208"/>
      <c r="T115" s="210">
        <f>SUM(T116:T174)</f>
        <v>0.67032000000000003</v>
      </c>
      <c r="AR115" s="211" t="s">
        <v>76</v>
      </c>
      <c r="AT115" s="212" t="s">
        <v>71</v>
      </c>
      <c r="AU115" s="212" t="s">
        <v>76</v>
      </c>
      <c r="AY115" s="211" t="s">
        <v>135</v>
      </c>
      <c r="BK115" s="213">
        <f>SUM(BK116:BK174)</f>
        <v>0</v>
      </c>
    </row>
    <row r="116" s="1" customFormat="1" ht="20.4" customHeight="1">
      <c r="B116" s="39"/>
      <c r="C116" s="216" t="s">
        <v>142</v>
      </c>
      <c r="D116" s="216" t="s">
        <v>137</v>
      </c>
      <c r="E116" s="217" t="s">
        <v>161</v>
      </c>
      <c r="F116" s="218" t="s">
        <v>162</v>
      </c>
      <c r="G116" s="219" t="s">
        <v>163</v>
      </c>
      <c r="H116" s="220">
        <v>15.369999999999999</v>
      </c>
      <c r="I116" s="221"/>
      <c r="J116" s="222">
        <f>ROUND(I116*H116,2)</f>
        <v>0</v>
      </c>
      <c r="K116" s="218" t="s">
        <v>141</v>
      </c>
      <c r="L116" s="44"/>
      <c r="M116" s="223" t="s">
        <v>19</v>
      </c>
      <c r="N116" s="224" t="s">
        <v>43</v>
      </c>
      <c r="O116" s="80"/>
      <c r="P116" s="225">
        <f>O116*H116</f>
        <v>0</v>
      </c>
      <c r="Q116" s="225">
        <v>0.000263</v>
      </c>
      <c r="R116" s="225">
        <f>Q116*H116</f>
        <v>0.0040423099999999995</v>
      </c>
      <c r="S116" s="225">
        <v>0</v>
      </c>
      <c r="T116" s="226">
        <f>S116*H116</f>
        <v>0</v>
      </c>
      <c r="AR116" s="18" t="s">
        <v>142</v>
      </c>
      <c r="AT116" s="18" t="s">
        <v>137</v>
      </c>
      <c r="AU116" s="18" t="s">
        <v>80</v>
      </c>
      <c r="AY116" s="18" t="s">
        <v>135</v>
      </c>
      <c r="BE116" s="227">
        <f>IF(N116="základní",J116,0)</f>
        <v>0</v>
      </c>
      <c r="BF116" s="227">
        <f>IF(N116="snížená",J116,0)</f>
        <v>0</v>
      </c>
      <c r="BG116" s="227">
        <f>IF(N116="zákl. přenesená",J116,0)</f>
        <v>0</v>
      </c>
      <c r="BH116" s="227">
        <f>IF(N116="sníž. přenesená",J116,0)</f>
        <v>0</v>
      </c>
      <c r="BI116" s="227">
        <f>IF(N116="nulová",J116,0)</f>
        <v>0</v>
      </c>
      <c r="BJ116" s="18" t="s">
        <v>76</v>
      </c>
      <c r="BK116" s="227">
        <f>ROUND(I116*H116,2)</f>
        <v>0</v>
      </c>
      <c r="BL116" s="18" t="s">
        <v>142</v>
      </c>
      <c r="BM116" s="18" t="s">
        <v>164</v>
      </c>
    </row>
    <row r="117" s="12" customFormat="1">
      <c r="B117" s="231"/>
      <c r="C117" s="232"/>
      <c r="D117" s="228" t="s">
        <v>146</v>
      </c>
      <c r="E117" s="233" t="s">
        <v>19</v>
      </c>
      <c r="F117" s="234" t="s">
        <v>165</v>
      </c>
      <c r="G117" s="232"/>
      <c r="H117" s="233" t="s">
        <v>19</v>
      </c>
      <c r="I117" s="235"/>
      <c r="J117" s="232"/>
      <c r="K117" s="232"/>
      <c r="L117" s="236"/>
      <c r="M117" s="237"/>
      <c r="N117" s="238"/>
      <c r="O117" s="238"/>
      <c r="P117" s="238"/>
      <c r="Q117" s="238"/>
      <c r="R117" s="238"/>
      <c r="S117" s="238"/>
      <c r="T117" s="239"/>
      <c r="AT117" s="240" t="s">
        <v>146</v>
      </c>
      <c r="AU117" s="240" t="s">
        <v>80</v>
      </c>
      <c r="AV117" s="12" t="s">
        <v>76</v>
      </c>
      <c r="AW117" s="12" t="s">
        <v>33</v>
      </c>
      <c r="AX117" s="12" t="s">
        <v>72</v>
      </c>
      <c r="AY117" s="240" t="s">
        <v>135</v>
      </c>
    </row>
    <row r="118" s="13" customFormat="1">
      <c r="B118" s="241"/>
      <c r="C118" s="242"/>
      <c r="D118" s="228" t="s">
        <v>146</v>
      </c>
      <c r="E118" s="243" t="s">
        <v>19</v>
      </c>
      <c r="F118" s="244" t="s">
        <v>166</v>
      </c>
      <c r="G118" s="242"/>
      <c r="H118" s="245">
        <v>14.560000000000001</v>
      </c>
      <c r="I118" s="246"/>
      <c r="J118" s="242"/>
      <c r="K118" s="242"/>
      <c r="L118" s="247"/>
      <c r="M118" s="248"/>
      <c r="N118" s="249"/>
      <c r="O118" s="249"/>
      <c r="P118" s="249"/>
      <c r="Q118" s="249"/>
      <c r="R118" s="249"/>
      <c r="S118" s="249"/>
      <c r="T118" s="250"/>
      <c r="AT118" s="251" t="s">
        <v>146</v>
      </c>
      <c r="AU118" s="251" t="s">
        <v>80</v>
      </c>
      <c r="AV118" s="13" t="s">
        <v>80</v>
      </c>
      <c r="AW118" s="13" t="s">
        <v>33</v>
      </c>
      <c r="AX118" s="13" t="s">
        <v>72</v>
      </c>
      <c r="AY118" s="251" t="s">
        <v>135</v>
      </c>
    </row>
    <row r="119" s="13" customFormat="1">
      <c r="B119" s="241"/>
      <c r="C119" s="242"/>
      <c r="D119" s="228" t="s">
        <v>146</v>
      </c>
      <c r="E119" s="243" t="s">
        <v>19</v>
      </c>
      <c r="F119" s="244" t="s">
        <v>167</v>
      </c>
      <c r="G119" s="242"/>
      <c r="H119" s="245">
        <v>0.81000000000000005</v>
      </c>
      <c r="I119" s="246"/>
      <c r="J119" s="242"/>
      <c r="K119" s="242"/>
      <c r="L119" s="247"/>
      <c r="M119" s="248"/>
      <c r="N119" s="249"/>
      <c r="O119" s="249"/>
      <c r="P119" s="249"/>
      <c r="Q119" s="249"/>
      <c r="R119" s="249"/>
      <c r="S119" s="249"/>
      <c r="T119" s="250"/>
      <c r="AT119" s="251" t="s">
        <v>146</v>
      </c>
      <c r="AU119" s="251" t="s">
        <v>80</v>
      </c>
      <c r="AV119" s="13" t="s">
        <v>80</v>
      </c>
      <c r="AW119" s="13" t="s">
        <v>33</v>
      </c>
      <c r="AX119" s="13" t="s">
        <v>72</v>
      </c>
      <c r="AY119" s="251" t="s">
        <v>135</v>
      </c>
    </row>
    <row r="120" s="14" customFormat="1">
      <c r="B120" s="252"/>
      <c r="C120" s="253"/>
      <c r="D120" s="228" t="s">
        <v>146</v>
      </c>
      <c r="E120" s="254" t="s">
        <v>19</v>
      </c>
      <c r="F120" s="255" t="s">
        <v>168</v>
      </c>
      <c r="G120" s="253"/>
      <c r="H120" s="256">
        <v>15.370000000000001</v>
      </c>
      <c r="I120" s="257"/>
      <c r="J120" s="253"/>
      <c r="K120" s="253"/>
      <c r="L120" s="258"/>
      <c r="M120" s="259"/>
      <c r="N120" s="260"/>
      <c r="O120" s="260"/>
      <c r="P120" s="260"/>
      <c r="Q120" s="260"/>
      <c r="R120" s="260"/>
      <c r="S120" s="260"/>
      <c r="T120" s="261"/>
      <c r="AT120" s="262" t="s">
        <v>146</v>
      </c>
      <c r="AU120" s="262" t="s">
        <v>80</v>
      </c>
      <c r="AV120" s="14" t="s">
        <v>142</v>
      </c>
      <c r="AW120" s="14" t="s">
        <v>33</v>
      </c>
      <c r="AX120" s="14" t="s">
        <v>76</v>
      </c>
      <c r="AY120" s="262" t="s">
        <v>135</v>
      </c>
    </row>
    <row r="121" s="1" customFormat="1" ht="20.4" customHeight="1">
      <c r="B121" s="39"/>
      <c r="C121" s="216" t="s">
        <v>169</v>
      </c>
      <c r="D121" s="216" t="s">
        <v>137</v>
      </c>
      <c r="E121" s="217" t="s">
        <v>170</v>
      </c>
      <c r="F121" s="218" t="s">
        <v>171</v>
      </c>
      <c r="G121" s="219" t="s">
        <v>163</v>
      </c>
      <c r="H121" s="220">
        <v>2.7000000000000002</v>
      </c>
      <c r="I121" s="221"/>
      <c r="J121" s="222">
        <f>ROUND(I121*H121,2)</f>
        <v>0</v>
      </c>
      <c r="K121" s="218" t="s">
        <v>141</v>
      </c>
      <c r="L121" s="44"/>
      <c r="M121" s="223" t="s">
        <v>19</v>
      </c>
      <c r="N121" s="224" t="s">
        <v>43</v>
      </c>
      <c r="O121" s="80"/>
      <c r="P121" s="225">
        <f>O121*H121</f>
        <v>0</v>
      </c>
      <c r="Q121" s="225">
        <v>0.017000000000000001</v>
      </c>
      <c r="R121" s="225">
        <f>Q121*H121</f>
        <v>0.045900000000000003</v>
      </c>
      <c r="S121" s="225">
        <v>0</v>
      </c>
      <c r="T121" s="226">
        <f>S121*H121</f>
        <v>0</v>
      </c>
      <c r="AR121" s="18" t="s">
        <v>142</v>
      </c>
      <c r="AT121" s="18" t="s">
        <v>137</v>
      </c>
      <c r="AU121" s="18" t="s">
        <v>80</v>
      </c>
      <c r="AY121" s="18" t="s">
        <v>135</v>
      </c>
      <c r="BE121" s="227">
        <f>IF(N121="základní",J121,0)</f>
        <v>0</v>
      </c>
      <c r="BF121" s="227">
        <f>IF(N121="snížená",J121,0)</f>
        <v>0</v>
      </c>
      <c r="BG121" s="227">
        <f>IF(N121="zákl. přenesená",J121,0)</f>
        <v>0</v>
      </c>
      <c r="BH121" s="227">
        <f>IF(N121="sníž. přenesená",J121,0)</f>
        <v>0</v>
      </c>
      <c r="BI121" s="227">
        <f>IF(N121="nulová",J121,0)</f>
        <v>0</v>
      </c>
      <c r="BJ121" s="18" t="s">
        <v>76</v>
      </c>
      <c r="BK121" s="227">
        <f>ROUND(I121*H121,2)</f>
        <v>0</v>
      </c>
      <c r="BL121" s="18" t="s">
        <v>142</v>
      </c>
      <c r="BM121" s="18" t="s">
        <v>172</v>
      </c>
    </row>
    <row r="122" s="1" customFormat="1">
      <c r="B122" s="39"/>
      <c r="C122" s="40"/>
      <c r="D122" s="228" t="s">
        <v>144</v>
      </c>
      <c r="E122" s="40"/>
      <c r="F122" s="229" t="s">
        <v>173</v>
      </c>
      <c r="G122" s="40"/>
      <c r="H122" s="40"/>
      <c r="I122" s="143"/>
      <c r="J122" s="40"/>
      <c r="K122" s="40"/>
      <c r="L122" s="44"/>
      <c r="M122" s="230"/>
      <c r="N122" s="80"/>
      <c r="O122" s="80"/>
      <c r="P122" s="80"/>
      <c r="Q122" s="80"/>
      <c r="R122" s="80"/>
      <c r="S122" s="80"/>
      <c r="T122" s="81"/>
      <c r="AT122" s="18" t="s">
        <v>144</v>
      </c>
      <c r="AU122" s="18" t="s">
        <v>80</v>
      </c>
    </row>
    <row r="123" s="12" customFormat="1">
      <c r="B123" s="231"/>
      <c r="C123" s="232"/>
      <c r="D123" s="228" t="s">
        <v>146</v>
      </c>
      <c r="E123" s="233" t="s">
        <v>19</v>
      </c>
      <c r="F123" s="234" t="s">
        <v>165</v>
      </c>
      <c r="G123" s="232"/>
      <c r="H123" s="233" t="s">
        <v>19</v>
      </c>
      <c r="I123" s="235"/>
      <c r="J123" s="232"/>
      <c r="K123" s="232"/>
      <c r="L123" s="236"/>
      <c r="M123" s="237"/>
      <c r="N123" s="238"/>
      <c r="O123" s="238"/>
      <c r="P123" s="238"/>
      <c r="Q123" s="238"/>
      <c r="R123" s="238"/>
      <c r="S123" s="238"/>
      <c r="T123" s="239"/>
      <c r="AT123" s="240" t="s">
        <v>146</v>
      </c>
      <c r="AU123" s="240" t="s">
        <v>80</v>
      </c>
      <c r="AV123" s="12" t="s">
        <v>76</v>
      </c>
      <c r="AW123" s="12" t="s">
        <v>33</v>
      </c>
      <c r="AX123" s="12" t="s">
        <v>72</v>
      </c>
      <c r="AY123" s="240" t="s">
        <v>135</v>
      </c>
    </row>
    <row r="124" s="13" customFormat="1">
      <c r="B124" s="241"/>
      <c r="C124" s="242"/>
      <c r="D124" s="228" t="s">
        <v>146</v>
      </c>
      <c r="E124" s="243" t="s">
        <v>19</v>
      </c>
      <c r="F124" s="244" t="s">
        <v>174</v>
      </c>
      <c r="G124" s="242"/>
      <c r="H124" s="245">
        <v>1.3999999999999999</v>
      </c>
      <c r="I124" s="246"/>
      <c r="J124" s="242"/>
      <c r="K124" s="242"/>
      <c r="L124" s="247"/>
      <c r="M124" s="248"/>
      <c r="N124" s="249"/>
      <c r="O124" s="249"/>
      <c r="P124" s="249"/>
      <c r="Q124" s="249"/>
      <c r="R124" s="249"/>
      <c r="S124" s="249"/>
      <c r="T124" s="250"/>
      <c r="AT124" s="251" t="s">
        <v>146</v>
      </c>
      <c r="AU124" s="251" t="s">
        <v>80</v>
      </c>
      <c r="AV124" s="13" t="s">
        <v>80</v>
      </c>
      <c r="AW124" s="13" t="s">
        <v>33</v>
      </c>
      <c r="AX124" s="13" t="s">
        <v>72</v>
      </c>
      <c r="AY124" s="251" t="s">
        <v>135</v>
      </c>
    </row>
    <row r="125" s="13" customFormat="1">
      <c r="B125" s="241"/>
      <c r="C125" s="242"/>
      <c r="D125" s="228" t="s">
        <v>146</v>
      </c>
      <c r="E125" s="243" t="s">
        <v>19</v>
      </c>
      <c r="F125" s="244" t="s">
        <v>175</v>
      </c>
      <c r="G125" s="242"/>
      <c r="H125" s="245">
        <v>1.3</v>
      </c>
      <c r="I125" s="246"/>
      <c r="J125" s="242"/>
      <c r="K125" s="242"/>
      <c r="L125" s="247"/>
      <c r="M125" s="248"/>
      <c r="N125" s="249"/>
      <c r="O125" s="249"/>
      <c r="P125" s="249"/>
      <c r="Q125" s="249"/>
      <c r="R125" s="249"/>
      <c r="S125" s="249"/>
      <c r="T125" s="250"/>
      <c r="AT125" s="251" t="s">
        <v>146</v>
      </c>
      <c r="AU125" s="251" t="s">
        <v>80</v>
      </c>
      <c r="AV125" s="13" t="s">
        <v>80</v>
      </c>
      <c r="AW125" s="13" t="s">
        <v>33</v>
      </c>
      <c r="AX125" s="13" t="s">
        <v>72</v>
      </c>
      <c r="AY125" s="251" t="s">
        <v>135</v>
      </c>
    </row>
    <row r="126" s="14" customFormat="1">
      <c r="B126" s="252"/>
      <c r="C126" s="253"/>
      <c r="D126" s="228" t="s">
        <v>146</v>
      </c>
      <c r="E126" s="254" t="s">
        <v>19</v>
      </c>
      <c r="F126" s="255" t="s">
        <v>168</v>
      </c>
      <c r="G126" s="253"/>
      <c r="H126" s="256">
        <v>2.7000000000000002</v>
      </c>
      <c r="I126" s="257"/>
      <c r="J126" s="253"/>
      <c r="K126" s="253"/>
      <c r="L126" s="258"/>
      <c r="M126" s="259"/>
      <c r="N126" s="260"/>
      <c r="O126" s="260"/>
      <c r="P126" s="260"/>
      <c r="Q126" s="260"/>
      <c r="R126" s="260"/>
      <c r="S126" s="260"/>
      <c r="T126" s="261"/>
      <c r="AT126" s="262" t="s">
        <v>146</v>
      </c>
      <c r="AU126" s="262" t="s">
        <v>80</v>
      </c>
      <c r="AV126" s="14" t="s">
        <v>142</v>
      </c>
      <c r="AW126" s="14" t="s">
        <v>33</v>
      </c>
      <c r="AX126" s="14" t="s">
        <v>76</v>
      </c>
      <c r="AY126" s="262" t="s">
        <v>135</v>
      </c>
    </row>
    <row r="127" s="1" customFormat="1" ht="20.4" customHeight="1">
      <c r="B127" s="39"/>
      <c r="C127" s="216" t="s">
        <v>159</v>
      </c>
      <c r="D127" s="216" t="s">
        <v>137</v>
      </c>
      <c r="E127" s="217" t="s">
        <v>176</v>
      </c>
      <c r="F127" s="218" t="s">
        <v>177</v>
      </c>
      <c r="G127" s="219" t="s">
        <v>163</v>
      </c>
      <c r="H127" s="220">
        <v>14.560000000000001</v>
      </c>
      <c r="I127" s="221"/>
      <c r="J127" s="222">
        <f>ROUND(I127*H127,2)</f>
        <v>0</v>
      </c>
      <c r="K127" s="218" t="s">
        <v>141</v>
      </c>
      <c r="L127" s="44"/>
      <c r="M127" s="223" t="s">
        <v>19</v>
      </c>
      <c r="N127" s="224" t="s">
        <v>43</v>
      </c>
      <c r="O127" s="80"/>
      <c r="P127" s="225">
        <f>O127*H127</f>
        <v>0</v>
      </c>
      <c r="Q127" s="225">
        <v>0.018380000000000001</v>
      </c>
      <c r="R127" s="225">
        <f>Q127*H127</f>
        <v>0.26761280000000004</v>
      </c>
      <c r="S127" s="225">
        <v>0</v>
      </c>
      <c r="T127" s="226">
        <f>S127*H127</f>
        <v>0</v>
      </c>
      <c r="AR127" s="18" t="s">
        <v>142</v>
      </c>
      <c r="AT127" s="18" t="s">
        <v>137</v>
      </c>
      <c r="AU127" s="18" t="s">
        <v>80</v>
      </c>
      <c r="AY127" s="18" t="s">
        <v>135</v>
      </c>
      <c r="BE127" s="227">
        <f>IF(N127="základní",J127,0)</f>
        <v>0</v>
      </c>
      <c r="BF127" s="227">
        <f>IF(N127="snížená",J127,0)</f>
        <v>0</v>
      </c>
      <c r="BG127" s="227">
        <f>IF(N127="zákl. přenesená",J127,0)</f>
        <v>0</v>
      </c>
      <c r="BH127" s="227">
        <f>IF(N127="sníž. přenesená",J127,0)</f>
        <v>0</v>
      </c>
      <c r="BI127" s="227">
        <f>IF(N127="nulová",J127,0)</f>
        <v>0</v>
      </c>
      <c r="BJ127" s="18" t="s">
        <v>76</v>
      </c>
      <c r="BK127" s="227">
        <f>ROUND(I127*H127,2)</f>
        <v>0</v>
      </c>
      <c r="BL127" s="18" t="s">
        <v>142</v>
      </c>
      <c r="BM127" s="18" t="s">
        <v>178</v>
      </c>
    </row>
    <row r="128" s="1" customFormat="1">
      <c r="B128" s="39"/>
      <c r="C128" s="40"/>
      <c r="D128" s="228" t="s">
        <v>144</v>
      </c>
      <c r="E128" s="40"/>
      <c r="F128" s="229" t="s">
        <v>179</v>
      </c>
      <c r="G128" s="40"/>
      <c r="H128" s="40"/>
      <c r="I128" s="143"/>
      <c r="J128" s="40"/>
      <c r="K128" s="40"/>
      <c r="L128" s="44"/>
      <c r="M128" s="230"/>
      <c r="N128" s="80"/>
      <c r="O128" s="80"/>
      <c r="P128" s="80"/>
      <c r="Q128" s="80"/>
      <c r="R128" s="80"/>
      <c r="S128" s="80"/>
      <c r="T128" s="81"/>
      <c r="AT128" s="18" t="s">
        <v>144</v>
      </c>
      <c r="AU128" s="18" t="s">
        <v>80</v>
      </c>
    </row>
    <row r="129" s="12" customFormat="1">
      <c r="B129" s="231"/>
      <c r="C129" s="232"/>
      <c r="D129" s="228" t="s">
        <v>146</v>
      </c>
      <c r="E129" s="233" t="s">
        <v>19</v>
      </c>
      <c r="F129" s="234" t="s">
        <v>165</v>
      </c>
      <c r="G129" s="232"/>
      <c r="H129" s="233" t="s">
        <v>19</v>
      </c>
      <c r="I129" s="235"/>
      <c r="J129" s="232"/>
      <c r="K129" s="232"/>
      <c r="L129" s="236"/>
      <c r="M129" s="237"/>
      <c r="N129" s="238"/>
      <c r="O129" s="238"/>
      <c r="P129" s="238"/>
      <c r="Q129" s="238"/>
      <c r="R129" s="238"/>
      <c r="S129" s="238"/>
      <c r="T129" s="239"/>
      <c r="AT129" s="240" t="s">
        <v>146</v>
      </c>
      <c r="AU129" s="240" t="s">
        <v>80</v>
      </c>
      <c r="AV129" s="12" t="s">
        <v>76</v>
      </c>
      <c r="AW129" s="12" t="s">
        <v>33</v>
      </c>
      <c r="AX129" s="12" t="s">
        <v>72</v>
      </c>
      <c r="AY129" s="240" t="s">
        <v>135</v>
      </c>
    </row>
    <row r="130" s="13" customFormat="1">
      <c r="B130" s="241"/>
      <c r="C130" s="242"/>
      <c r="D130" s="228" t="s">
        <v>146</v>
      </c>
      <c r="E130" s="243" t="s">
        <v>19</v>
      </c>
      <c r="F130" s="244" t="s">
        <v>180</v>
      </c>
      <c r="G130" s="242"/>
      <c r="H130" s="245">
        <v>14.560000000000001</v>
      </c>
      <c r="I130" s="246"/>
      <c r="J130" s="242"/>
      <c r="K130" s="242"/>
      <c r="L130" s="247"/>
      <c r="M130" s="248"/>
      <c r="N130" s="249"/>
      <c r="O130" s="249"/>
      <c r="P130" s="249"/>
      <c r="Q130" s="249"/>
      <c r="R130" s="249"/>
      <c r="S130" s="249"/>
      <c r="T130" s="250"/>
      <c r="AT130" s="251" t="s">
        <v>146</v>
      </c>
      <c r="AU130" s="251" t="s">
        <v>80</v>
      </c>
      <c r="AV130" s="13" t="s">
        <v>80</v>
      </c>
      <c r="AW130" s="13" t="s">
        <v>33</v>
      </c>
      <c r="AX130" s="13" t="s">
        <v>76</v>
      </c>
      <c r="AY130" s="251" t="s">
        <v>135</v>
      </c>
    </row>
    <row r="131" s="1" customFormat="1" ht="20.4" customHeight="1">
      <c r="B131" s="39"/>
      <c r="C131" s="216" t="s">
        <v>181</v>
      </c>
      <c r="D131" s="216" t="s">
        <v>137</v>
      </c>
      <c r="E131" s="217" t="s">
        <v>182</v>
      </c>
      <c r="F131" s="218" t="s">
        <v>183</v>
      </c>
      <c r="G131" s="219" t="s">
        <v>163</v>
      </c>
      <c r="H131" s="220">
        <v>78.912000000000006</v>
      </c>
      <c r="I131" s="221"/>
      <c r="J131" s="222">
        <f>ROUND(I131*H131,2)</f>
        <v>0</v>
      </c>
      <c r="K131" s="218" t="s">
        <v>141</v>
      </c>
      <c r="L131" s="44"/>
      <c r="M131" s="223" t="s">
        <v>19</v>
      </c>
      <c r="N131" s="224" t="s">
        <v>43</v>
      </c>
      <c r="O131" s="80"/>
      <c r="P131" s="225">
        <f>O131*H131</f>
        <v>0</v>
      </c>
      <c r="Q131" s="225">
        <v>0.000263</v>
      </c>
      <c r="R131" s="225">
        <f>Q131*H131</f>
        <v>0.020753856000000001</v>
      </c>
      <c r="S131" s="225">
        <v>0</v>
      </c>
      <c r="T131" s="226">
        <f>S131*H131</f>
        <v>0</v>
      </c>
      <c r="AR131" s="18" t="s">
        <v>142</v>
      </c>
      <c r="AT131" s="18" t="s">
        <v>137</v>
      </c>
      <c r="AU131" s="18" t="s">
        <v>80</v>
      </c>
      <c r="AY131" s="18" t="s">
        <v>135</v>
      </c>
      <c r="BE131" s="227">
        <f>IF(N131="základní",J131,0)</f>
        <v>0</v>
      </c>
      <c r="BF131" s="227">
        <f>IF(N131="snížená",J131,0)</f>
        <v>0</v>
      </c>
      <c r="BG131" s="227">
        <f>IF(N131="zákl. přenesená",J131,0)</f>
        <v>0</v>
      </c>
      <c r="BH131" s="227">
        <f>IF(N131="sníž. přenesená",J131,0)</f>
        <v>0</v>
      </c>
      <c r="BI131" s="227">
        <f>IF(N131="nulová",J131,0)</f>
        <v>0</v>
      </c>
      <c r="BJ131" s="18" t="s">
        <v>76</v>
      </c>
      <c r="BK131" s="227">
        <f>ROUND(I131*H131,2)</f>
        <v>0</v>
      </c>
      <c r="BL131" s="18" t="s">
        <v>142</v>
      </c>
      <c r="BM131" s="18" t="s">
        <v>184</v>
      </c>
    </row>
    <row r="132" s="12" customFormat="1">
      <c r="B132" s="231"/>
      <c r="C132" s="232"/>
      <c r="D132" s="228" t="s">
        <v>146</v>
      </c>
      <c r="E132" s="233" t="s">
        <v>19</v>
      </c>
      <c r="F132" s="234" t="s">
        <v>185</v>
      </c>
      <c r="G132" s="232"/>
      <c r="H132" s="233" t="s">
        <v>19</v>
      </c>
      <c r="I132" s="235"/>
      <c r="J132" s="232"/>
      <c r="K132" s="232"/>
      <c r="L132" s="236"/>
      <c r="M132" s="237"/>
      <c r="N132" s="238"/>
      <c r="O132" s="238"/>
      <c r="P132" s="238"/>
      <c r="Q132" s="238"/>
      <c r="R132" s="238"/>
      <c r="S132" s="238"/>
      <c r="T132" s="239"/>
      <c r="AT132" s="240" t="s">
        <v>146</v>
      </c>
      <c r="AU132" s="240" t="s">
        <v>80</v>
      </c>
      <c r="AV132" s="12" t="s">
        <v>76</v>
      </c>
      <c r="AW132" s="12" t="s">
        <v>33</v>
      </c>
      <c r="AX132" s="12" t="s">
        <v>72</v>
      </c>
      <c r="AY132" s="240" t="s">
        <v>135</v>
      </c>
    </row>
    <row r="133" s="12" customFormat="1">
      <c r="B133" s="231"/>
      <c r="C133" s="232"/>
      <c r="D133" s="228" t="s">
        <v>146</v>
      </c>
      <c r="E133" s="233" t="s">
        <v>19</v>
      </c>
      <c r="F133" s="234" t="s">
        <v>186</v>
      </c>
      <c r="G133" s="232"/>
      <c r="H133" s="233" t="s">
        <v>19</v>
      </c>
      <c r="I133" s="235"/>
      <c r="J133" s="232"/>
      <c r="K133" s="232"/>
      <c r="L133" s="236"/>
      <c r="M133" s="237"/>
      <c r="N133" s="238"/>
      <c r="O133" s="238"/>
      <c r="P133" s="238"/>
      <c r="Q133" s="238"/>
      <c r="R133" s="238"/>
      <c r="S133" s="238"/>
      <c r="T133" s="239"/>
      <c r="AT133" s="240" t="s">
        <v>146</v>
      </c>
      <c r="AU133" s="240" t="s">
        <v>80</v>
      </c>
      <c r="AV133" s="12" t="s">
        <v>76</v>
      </c>
      <c r="AW133" s="12" t="s">
        <v>33</v>
      </c>
      <c r="AX133" s="12" t="s">
        <v>72</v>
      </c>
      <c r="AY133" s="240" t="s">
        <v>135</v>
      </c>
    </row>
    <row r="134" s="13" customFormat="1">
      <c r="B134" s="241"/>
      <c r="C134" s="242"/>
      <c r="D134" s="228" t="s">
        <v>146</v>
      </c>
      <c r="E134" s="243" t="s">
        <v>19</v>
      </c>
      <c r="F134" s="244" t="s">
        <v>187</v>
      </c>
      <c r="G134" s="242"/>
      <c r="H134" s="245">
        <v>74.650000000000006</v>
      </c>
      <c r="I134" s="246"/>
      <c r="J134" s="242"/>
      <c r="K134" s="242"/>
      <c r="L134" s="247"/>
      <c r="M134" s="248"/>
      <c r="N134" s="249"/>
      <c r="O134" s="249"/>
      <c r="P134" s="249"/>
      <c r="Q134" s="249"/>
      <c r="R134" s="249"/>
      <c r="S134" s="249"/>
      <c r="T134" s="250"/>
      <c r="AT134" s="251" t="s">
        <v>146</v>
      </c>
      <c r="AU134" s="251" t="s">
        <v>80</v>
      </c>
      <c r="AV134" s="13" t="s">
        <v>80</v>
      </c>
      <c r="AW134" s="13" t="s">
        <v>33</v>
      </c>
      <c r="AX134" s="13" t="s">
        <v>72</v>
      </c>
      <c r="AY134" s="251" t="s">
        <v>135</v>
      </c>
    </row>
    <row r="135" s="12" customFormat="1">
      <c r="B135" s="231"/>
      <c r="C135" s="232"/>
      <c r="D135" s="228" t="s">
        <v>146</v>
      </c>
      <c r="E135" s="233" t="s">
        <v>19</v>
      </c>
      <c r="F135" s="234" t="s">
        <v>188</v>
      </c>
      <c r="G135" s="232"/>
      <c r="H135" s="233" t="s">
        <v>19</v>
      </c>
      <c r="I135" s="235"/>
      <c r="J135" s="232"/>
      <c r="K135" s="232"/>
      <c r="L135" s="236"/>
      <c r="M135" s="237"/>
      <c r="N135" s="238"/>
      <c r="O135" s="238"/>
      <c r="P135" s="238"/>
      <c r="Q135" s="238"/>
      <c r="R135" s="238"/>
      <c r="S135" s="238"/>
      <c r="T135" s="239"/>
      <c r="AT135" s="240" t="s">
        <v>146</v>
      </c>
      <c r="AU135" s="240" t="s">
        <v>80</v>
      </c>
      <c r="AV135" s="12" t="s">
        <v>76</v>
      </c>
      <c r="AW135" s="12" t="s">
        <v>33</v>
      </c>
      <c r="AX135" s="12" t="s">
        <v>72</v>
      </c>
      <c r="AY135" s="240" t="s">
        <v>135</v>
      </c>
    </row>
    <row r="136" s="13" customFormat="1">
      <c r="B136" s="241"/>
      <c r="C136" s="242"/>
      <c r="D136" s="228" t="s">
        <v>146</v>
      </c>
      <c r="E136" s="243" t="s">
        <v>19</v>
      </c>
      <c r="F136" s="244" t="s">
        <v>189</v>
      </c>
      <c r="G136" s="242"/>
      <c r="H136" s="245">
        <v>4.2619999999999996</v>
      </c>
      <c r="I136" s="246"/>
      <c r="J136" s="242"/>
      <c r="K136" s="242"/>
      <c r="L136" s="247"/>
      <c r="M136" s="248"/>
      <c r="N136" s="249"/>
      <c r="O136" s="249"/>
      <c r="P136" s="249"/>
      <c r="Q136" s="249"/>
      <c r="R136" s="249"/>
      <c r="S136" s="249"/>
      <c r="T136" s="250"/>
      <c r="AT136" s="251" t="s">
        <v>146</v>
      </c>
      <c r="AU136" s="251" t="s">
        <v>80</v>
      </c>
      <c r="AV136" s="13" t="s">
        <v>80</v>
      </c>
      <c r="AW136" s="13" t="s">
        <v>33</v>
      </c>
      <c r="AX136" s="13" t="s">
        <v>72</v>
      </c>
      <c r="AY136" s="251" t="s">
        <v>135</v>
      </c>
    </row>
    <row r="137" s="14" customFormat="1">
      <c r="B137" s="252"/>
      <c r="C137" s="253"/>
      <c r="D137" s="228" t="s">
        <v>146</v>
      </c>
      <c r="E137" s="254" t="s">
        <v>19</v>
      </c>
      <c r="F137" s="255" t="s">
        <v>168</v>
      </c>
      <c r="G137" s="253"/>
      <c r="H137" s="256">
        <v>78.912000000000006</v>
      </c>
      <c r="I137" s="257"/>
      <c r="J137" s="253"/>
      <c r="K137" s="253"/>
      <c r="L137" s="258"/>
      <c r="M137" s="259"/>
      <c r="N137" s="260"/>
      <c r="O137" s="260"/>
      <c r="P137" s="260"/>
      <c r="Q137" s="260"/>
      <c r="R137" s="260"/>
      <c r="S137" s="260"/>
      <c r="T137" s="261"/>
      <c r="AT137" s="262" t="s">
        <v>146</v>
      </c>
      <c r="AU137" s="262" t="s">
        <v>80</v>
      </c>
      <c r="AV137" s="14" t="s">
        <v>142</v>
      </c>
      <c r="AW137" s="14" t="s">
        <v>33</v>
      </c>
      <c r="AX137" s="14" t="s">
        <v>76</v>
      </c>
      <c r="AY137" s="262" t="s">
        <v>135</v>
      </c>
    </row>
    <row r="138" s="1" customFormat="1" ht="20.4" customHeight="1">
      <c r="B138" s="39"/>
      <c r="C138" s="216" t="s">
        <v>190</v>
      </c>
      <c r="D138" s="216" t="s">
        <v>137</v>
      </c>
      <c r="E138" s="217" t="s">
        <v>191</v>
      </c>
      <c r="F138" s="218" t="s">
        <v>192</v>
      </c>
      <c r="G138" s="219" t="s">
        <v>163</v>
      </c>
      <c r="H138" s="220">
        <v>8.5239999999999991</v>
      </c>
      <c r="I138" s="221"/>
      <c r="J138" s="222">
        <f>ROUND(I138*H138,2)</f>
        <v>0</v>
      </c>
      <c r="K138" s="218" t="s">
        <v>141</v>
      </c>
      <c r="L138" s="44"/>
      <c r="M138" s="223" t="s">
        <v>19</v>
      </c>
      <c r="N138" s="224" t="s">
        <v>43</v>
      </c>
      <c r="O138" s="80"/>
      <c r="P138" s="225">
        <f>O138*H138</f>
        <v>0</v>
      </c>
      <c r="Q138" s="225">
        <v>0.028400000000000002</v>
      </c>
      <c r="R138" s="225">
        <f>Q138*H138</f>
        <v>0.24208159999999998</v>
      </c>
      <c r="S138" s="225">
        <v>0</v>
      </c>
      <c r="T138" s="226">
        <f>S138*H138</f>
        <v>0</v>
      </c>
      <c r="AR138" s="18" t="s">
        <v>142</v>
      </c>
      <c r="AT138" s="18" t="s">
        <v>137</v>
      </c>
      <c r="AU138" s="18" t="s">
        <v>80</v>
      </c>
      <c r="AY138" s="18" t="s">
        <v>135</v>
      </c>
      <c r="BE138" s="227">
        <f>IF(N138="základní",J138,0)</f>
        <v>0</v>
      </c>
      <c r="BF138" s="227">
        <f>IF(N138="snížená",J138,0)</f>
        <v>0</v>
      </c>
      <c r="BG138" s="227">
        <f>IF(N138="zákl. přenesená",J138,0)</f>
        <v>0</v>
      </c>
      <c r="BH138" s="227">
        <f>IF(N138="sníž. přenesená",J138,0)</f>
        <v>0</v>
      </c>
      <c r="BI138" s="227">
        <f>IF(N138="nulová",J138,0)</f>
        <v>0</v>
      </c>
      <c r="BJ138" s="18" t="s">
        <v>76</v>
      </c>
      <c r="BK138" s="227">
        <f>ROUND(I138*H138,2)</f>
        <v>0</v>
      </c>
      <c r="BL138" s="18" t="s">
        <v>142</v>
      </c>
      <c r="BM138" s="18" t="s">
        <v>193</v>
      </c>
    </row>
    <row r="139" s="1" customFormat="1">
      <c r="B139" s="39"/>
      <c r="C139" s="40"/>
      <c r="D139" s="228" t="s">
        <v>144</v>
      </c>
      <c r="E139" s="40"/>
      <c r="F139" s="229" t="s">
        <v>173</v>
      </c>
      <c r="G139" s="40"/>
      <c r="H139" s="40"/>
      <c r="I139" s="143"/>
      <c r="J139" s="40"/>
      <c r="K139" s="40"/>
      <c r="L139" s="44"/>
      <c r="M139" s="230"/>
      <c r="N139" s="80"/>
      <c r="O139" s="80"/>
      <c r="P139" s="80"/>
      <c r="Q139" s="80"/>
      <c r="R139" s="80"/>
      <c r="S139" s="80"/>
      <c r="T139" s="81"/>
      <c r="AT139" s="18" t="s">
        <v>144</v>
      </c>
      <c r="AU139" s="18" t="s">
        <v>80</v>
      </c>
    </row>
    <row r="140" s="12" customFormat="1">
      <c r="B140" s="231"/>
      <c r="C140" s="232"/>
      <c r="D140" s="228" t="s">
        <v>146</v>
      </c>
      <c r="E140" s="233" t="s">
        <v>19</v>
      </c>
      <c r="F140" s="234" t="s">
        <v>147</v>
      </c>
      <c r="G140" s="232"/>
      <c r="H140" s="233" t="s">
        <v>19</v>
      </c>
      <c r="I140" s="235"/>
      <c r="J140" s="232"/>
      <c r="K140" s="232"/>
      <c r="L140" s="236"/>
      <c r="M140" s="237"/>
      <c r="N140" s="238"/>
      <c r="O140" s="238"/>
      <c r="P140" s="238"/>
      <c r="Q140" s="238"/>
      <c r="R140" s="238"/>
      <c r="S140" s="238"/>
      <c r="T140" s="239"/>
      <c r="AT140" s="240" t="s">
        <v>146</v>
      </c>
      <c r="AU140" s="240" t="s">
        <v>80</v>
      </c>
      <c r="AV140" s="12" t="s">
        <v>76</v>
      </c>
      <c r="AW140" s="12" t="s">
        <v>33</v>
      </c>
      <c r="AX140" s="12" t="s">
        <v>72</v>
      </c>
      <c r="AY140" s="240" t="s">
        <v>135</v>
      </c>
    </row>
    <row r="141" s="13" customFormat="1">
      <c r="B141" s="241"/>
      <c r="C141" s="242"/>
      <c r="D141" s="228" t="s">
        <v>146</v>
      </c>
      <c r="E141" s="243" t="s">
        <v>19</v>
      </c>
      <c r="F141" s="244" t="s">
        <v>194</v>
      </c>
      <c r="G141" s="242"/>
      <c r="H141" s="245">
        <v>7.7629999999999999</v>
      </c>
      <c r="I141" s="246"/>
      <c r="J141" s="242"/>
      <c r="K141" s="242"/>
      <c r="L141" s="247"/>
      <c r="M141" s="248"/>
      <c r="N141" s="249"/>
      <c r="O141" s="249"/>
      <c r="P141" s="249"/>
      <c r="Q141" s="249"/>
      <c r="R141" s="249"/>
      <c r="S141" s="249"/>
      <c r="T141" s="250"/>
      <c r="AT141" s="251" t="s">
        <v>146</v>
      </c>
      <c r="AU141" s="251" t="s">
        <v>80</v>
      </c>
      <c r="AV141" s="13" t="s">
        <v>80</v>
      </c>
      <c r="AW141" s="13" t="s">
        <v>33</v>
      </c>
      <c r="AX141" s="13" t="s">
        <v>72</v>
      </c>
      <c r="AY141" s="251" t="s">
        <v>135</v>
      </c>
    </row>
    <row r="142" s="13" customFormat="1">
      <c r="B142" s="241"/>
      <c r="C142" s="242"/>
      <c r="D142" s="228" t="s">
        <v>146</v>
      </c>
      <c r="E142" s="243" t="s">
        <v>19</v>
      </c>
      <c r="F142" s="244" t="s">
        <v>195</v>
      </c>
      <c r="G142" s="242"/>
      <c r="H142" s="245">
        <v>-1.5760000000000001</v>
      </c>
      <c r="I142" s="246"/>
      <c r="J142" s="242"/>
      <c r="K142" s="242"/>
      <c r="L142" s="247"/>
      <c r="M142" s="248"/>
      <c r="N142" s="249"/>
      <c r="O142" s="249"/>
      <c r="P142" s="249"/>
      <c r="Q142" s="249"/>
      <c r="R142" s="249"/>
      <c r="S142" s="249"/>
      <c r="T142" s="250"/>
      <c r="AT142" s="251" t="s">
        <v>146</v>
      </c>
      <c r="AU142" s="251" t="s">
        <v>80</v>
      </c>
      <c r="AV142" s="13" t="s">
        <v>80</v>
      </c>
      <c r="AW142" s="13" t="s">
        <v>33</v>
      </c>
      <c r="AX142" s="13" t="s">
        <v>72</v>
      </c>
      <c r="AY142" s="251" t="s">
        <v>135</v>
      </c>
    </row>
    <row r="143" s="13" customFormat="1">
      <c r="B143" s="241"/>
      <c r="C143" s="242"/>
      <c r="D143" s="228" t="s">
        <v>146</v>
      </c>
      <c r="E143" s="243" t="s">
        <v>19</v>
      </c>
      <c r="F143" s="244" t="s">
        <v>196</v>
      </c>
      <c r="G143" s="242"/>
      <c r="H143" s="245">
        <v>-1.1819999999999999</v>
      </c>
      <c r="I143" s="246"/>
      <c r="J143" s="242"/>
      <c r="K143" s="242"/>
      <c r="L143" s="247"/>
      <c r="M143" s="248"/>
      <c r="N143" s="249"/>
      <c r="O143" s="249"/>
      <c r="P143" s="249"/>
      <c r="Q143" s="249"/>
      <c r="R143" s="249"/>
      <c r="S143" s="249"/>
      <c r="T143" s="250"/>
      <c r="AT143" s="251" t="s">
        <v>146</v>
      </c>
      <c r="AU143" s="251" t="s">
        <v>80</v>
      </c>
      <c r="AV143" s="13" t="s">
        <v>80</v>
      </c>
      <c r="AW143" s="13" t="s">
        <v>33</v>
      </c>
      <c r="AX143" s="13" t="s">
        <v>72</v>
      </c>
      <c r="AY143" s="251" t="s">
        <v>135</v>
      </c>
    </row>
    <row r="144" s="13" customFormat="1">
      <c r="B144" s="241"/>
      <c r="C144" s="242"/>
      <c r="D144" s="228" t="s">
        <v>146</v>
      </c>
      <c r="E144" s="243" t="s">
        <v>19</v>
      </c>
      <c r="F144" s="244" t="s">
        <v>197</v>
      </c>
      <c r="G144" s="242"/>
      <c r="H144" s="245">
        <v>0.73499999999999999</v>
      </c>
      <c r="I144" s="246"/>
      <c r="J144" s="242"/>
      <c r="K144" s="242"/>
      <c r="L144" s="247"/>
      <c r="M144" s="248"/>
      <c r="N144" s="249"/>
      <c r="O144" s="249"/>
      <c r="P144" s="249"/>
      <c r="Q144" s="249"/>
      <c r="R144" s="249"/>
      <c r="S144" s="249"/>
      <c r="T144" s="250"/>
      <c r="AT144" s="251" t="s">
        <v>146</v>
      </c>
      <c r="AU144" s="251" t="s">
        <v>80</v>
      </c>
      <c r="AV144" s="13" t="s">
        <v>80</v>
      </c>
      <c r="AW144" s="13" t="s">
        <v>33</v>
      </c>
      <c r="AX144" s="13" t="s">
        <v>72</v>
      </c>
      <c r="AY144" s="251" t="s">
        <v>135</v>
      </c>
    </row>
    <row r="145" s="12" customFormat="1">
      <c r="B145" s="231"/>
      <c r="C145" s="232"/>
      <c r="D145" s="228" t="s">
        <v>146</v>
      </c>
      <c r="E145" s="233" t="s">
        <v>19</v>
      </c>
      <c r="F145" s="234" t="s">
        <v>198</v>
      </c>
      <c r="G145" s="232"/>
      <c r="H145" s="233" t="s">
        <v>19</v>
      </c>
      <c r="I145" s="235"/>
      <c r="J145" s="232"/>
      <c r="K145" s="232"/>
      <c r="L145" s="236"/>
      <c r="M145" s="237"/>
      <c r="N145" s="238"/>
      <c r="O145" s="238"/>
      <c r="P145" s="238"/>
      <c r="Q145" s="238"/>
      <c r="R145" s="238"/>
      <c r="S145" s="238"/>
      <c r="T145" s="239"/>
      <c r="AT145" s="240" t="s">
        <v>146</v>
      </c>
      <c r="AU145" s="240" t="s">
        <v>80</v>
      </c>
      <c r="AV145" s="12" t="s">
        <v>76</v>
      </c>
      <c r="AW145" s="12" t="s">
        <v>33</v>
      </c>
      <c r="AX145" s="12" t="s">
        <v>72</v>
      </c>
      <c r="AY145" s="240" t="s">
        <v>135</v>
      </c>
    </row>
    <row r="146" s="13" customFormat="1">
      <c r="B146" s="241"/>
      <c r="C146" s="242"/>
      <c r="D146" s="228" t="s">
        <v>146</v>
      </c>
      <c r="E146" s="243" t="s">
        <v>19</v>
      </c>
      <c r="F146" s="244" t="s">
        <v>199</v>
      </c>
      <c r="G146" s="242"/>
      <c r="H146" s="245">
        <v>2.7839999999999998</v>
      </c>
      <c r="I146" s="246"/>
      <c r="J146" s="242"/>
      <c r="K146" s="242"/>
      <c r="L146" s="247"/>
      <c r="M146" s="248"/>
      <c r="N146" s="249"/>
      <c r="O146" s="249"/>
      <c r="P146" s="249"/>
      <c r="Q146" s="249"/>
      <c r="R146" s="249"/>
      <c r="S146" s="249"/>
      <c r="T146" s="250"/>
      <c r="AT146" s="251" t="s">
        <v>146</v>
      </c>
      <c r="AU146" s="251" t="s">
        <v>80</v>
      </c>
      <c r="AV146" s="13" t="s">
        <v>80</v>
      </c>
      <c r="AW146" s="13" t="s">
        <v>33</v>
      </c>
      <c r="AX146" s="13" t="s">
        <v>72</v>
      </c>
      <c r="AY146" s="251" t="s">
        <v>135</v>
      </c>
    </row>
    <row r="147" s="14" customFormat="1">
      <c r="B147" s="252"/>
      <c r="C147" s="253"/>
      <c r="D147" s="228" t="s">
        <v>146</v>
      </c>
      <c r="E147" s="254" t="s">
        <v>19</v>
      </c>
      <c r="F147" s="255" t="s">
        <v>168</v>
      </c>
      <c r="G147" s="253"/>
      <c r="H147" s="256">
        <v>8.5239999999999991</v>
      </c>
      <c r="I147" s="257"/>
      <c r="J147" s="253"/>
      <c r="K147" s="253"/>
      <c r="L147" s="258"/>
      <c r="M147" s="259"/>
      <c r="N147" s="260"/>
      <c r="O147" s="260"/>
      <c r="P147" s="260"/>
      <c r="Q147" s="260"/>
      <c r="R147" s="260"/>
      <c r="S147" s="260"/>
      <c r="T147" s="261"/>
      <c r="AT147" s="262" t="s">
        <v>146</v>
      </c>
      <c r="AU147" s="262" t="s">
        <v>80</v>
      </c>
      <c r="AV147" s="14" t="s">
        <v>142</v>
      </c>
      <c r="AW147" s="14" t="s">
        <v>33</v>
      </c>
      <c r="AX147" s="14" t="s">
        <v>76</v>
      </c>
      <c r="AY147" s="262" t="s">
        <v>135</v>
      </c>
    </row>
    <row r="148" s="1" customFormat="1" ht="20.4" customHeight="1">
      <c r="B148" s="39"/>
      <c r="C148" s="216" t="s">
        <v>200</v>
      </c>
      <c r="D148" s="216" t="s">
        <v>137</v>
      </c>
      <c r="E148" s="217" t="s">
        <v>201</v>
      </c>
      <c r="F148" s="218" t="s">
        <v>202</v>
      </c>
      <c r="G148" s="219" t="s">
        <v>157</v>
      </c>
      <c r="H148" s="220">
        <v>5</v>
      </c>
      <c r="I148" s="221"/>
      <c r="J148" s="222">
        <f>ROUND(I148*H148,2)</f>
        <v>0</v>
      </c>
      <c r="K148" s="218" t="s">
        <v>141</v>
      </c>
      <c r="L148" s="44"/>
      <c r="M148" s="223" t="s">
        <v>19</v>
      </c>
      <c r="N148" s="224" t="s">
        <v>43</v>
      </c>
      <c r="O148" s="80"/>
      <c r="P148" s="225">
        <f>O148*H148</f>
        <v>0</v>
      </c>
      <c r="Q148" s="225">
        <v>0.010200000000000001</v>
      </c>
      <c r="R148" s="225">
        <f>Q148*H148</f>
        <v>0.051000000000000004</v>
      </c>
      <c r="S148" s="225">
        <v>0</v>
      </c>
      <c r="T148" s="226">
        <f>S148*H148</f>
        <v>0</v>
      </c>
      <c r="AR148" s="18" t="s">
        <v>142</v>
      </c>
      <c r="AT148" s="18" t="s">
        <v>137</v>
      </c>
      <c r="AU148" s="18" t="s">
        <v>80</v>
      </c>
      <c r="AY148" s="18" t="s">
        <v>135</v>
      </c>
      <c r="BE148" s="227">
        <f>IF(N148="základní",J148,0)</f>
        <v>0</v>
      </c>
      <c r="BF148" s="227">
        <f>IF(N148="snížená",J148,0)</f>
        <v>0</v>
      </c>
      <c r="BG148" s="227">
        <f>IF(N148="zákl. přenesená",J148,0)</f>
        <v>0</v>
      </c>
      <c r="BH148" s="227">
        <f>IF(N148="sníž. přenesená",J148,0)</f>
        <v>0</v>
      </c>
      <c r="BI148" s="227">
        <f>IF(N148="nulová",J148,0)</f>
        <v>0</v>
      </c>
      <c r="BJ148" s="18" t="s">
        <v>76</v>
      </c>
      <c r="BK148" s="227">
        <f>ROUND(I148*H148,2)</f>
        <v>0</v>
      </c>
      <c r="BL148" s="18" t="s">
        <v>142</v>
      </c>
      <c r="BM148" s="18" t="s">
        <v>203</v>
      </c>
    </row>
    <row r="149" s="1" customFormat="1" ht="20.4" customHeight="1">
      <c r="B149" s="39"/>
      <c r="C149" s="216" t="s">
        <v>204</v>
      </c>
      <c r="D149" s="216" t="s">
        <v>137</v>
      </c>
      <c r="E149" s="217" t="s">
        <v>205</v>
      </c>
      <c r="F149" s="218" t="s">
        <v>206</v>
      </c>
      <c r="G149" s="219" t="s">
        <v>163</v>
      </c>
      <c r="H149" s="220">
        <v>9.8000000000000007</v>
      </c>
      <c r="I149" s="221"/>
      <c r="J149" s="222">
        <f>ROUND(I149*H149,2)</f>
        <v>0</v>
      </c>
      <c r="K149" s="218" t="s">
        <v>141</v>
      </c>
      <c r="L149" s="44"/>
      <c r="M149" s="223" t="s">
        <v>19</v>
      </c>
      <c r="N149" s="224" t="s">
        <v>43</v>
      </c>
      <c r="O149" s="80"/>
      <c r="P149" s="225">
        <f>O149*H149</f>
        <v>0</v>
      </c>
      <c r="Q149" s="225">
        <v>0.033579999999999999</v>
      </c>
      <c r="R149" s="225">
        <f>Q149*H149</f>
        <v>0.32908399999999999</v>
      </c>
      <c r="S149" s="225">
        <v>0</v>
      </c>
      <c r="T149" s="226">
        <f>S149*H149</f>
        <v>0</v>
      </c>
      <c r="AR149" s="18" t="s">
        <v>142</v>
      </c>
      <c r="AT149" s="18" t="s">
        <v>137</v>
      </c>
      <c r="AU149" s="18" t="s">
        <v>80</v>
      </c>
      <c r="AY149" s="18" t="s">
        <v>135</v>
      </c>
      <c r="BE149" s="227">
        <f>IF(N149="základní",J149,0)</f>
        <v>0</v>
      </c>
      <c r="BF149" s="227">
        <f>IF(N149="snížená",J149,0)</f>
        <v>0</v>
      </c>
      <c r="BG149" s="227">
        <f>IF(N149="zákl. přenesená",J149,0)</f>
        <v>0</v>
      </c>
      <c r="BH149" s="227">
        <f>IF(N149="sníž. přenesená",J149,0)</f>
        <v>0</v>
      </c>
      <c r="BI149" s="227">
        <f>IF(N149="nulová",J149,0)</f>
        <v>0</v>
      </c>
      <c r="BJ149" s="18" t="s">
        <v>76</v>
      </c>
      <c r="BK149" s="227">
        <f>ROUND(I149*H149,2)</f>
        <v>0</v>
      </c>
      <c r="BL149" s="18" t="s">
        <v>142</v>
      </c>
      <c r="BM149" s="18" t="s">
        <v>207</v>
      </c>
    </row>
    <row r="150" s="1" customFormat="1">
      <c r="B150" s="39"/>
      <c r="C150" s="40"/>
      <c r="D150" s="228" t="s">
        <v>144</v>
      </c>
      <c r="E150" s="40"/>
      <c r="F150" s="229" t="s">
        <v>208</v>
      </c>
      <c r="G150" s="40"/>
      <c r="H150" s="40"/>
      <c r="I150" s="143"/>
      <c r="J150" s="40"/>
      <c r="K150" s="40"/>
      <c r="L150" s="44"/>
      <c r="M150" s="230"/>
      <c r="N150" s="80"/>
      <c r="O150" s="80"/>
      <c r="P150" s="80"/>
      <c r="Q150" s="80"/>
      <c r="R150" s="80"/>
      <c r="S150" s="80"/>
      <c r="T150" s="81"/>
      <c r="AT150" s="18" t="s">
        <v>144</v>
      </c>
      <c r="AU150" s="18" t="s">
        <v>80</v>
      </c>
    </row>
    <row r="151" s="12" customFormat="1">
      <c r="B151" s="231"/>
      <c r="C151" s="232"/>
      <c r="D151" s="228" t="s">
        <v>146</v>
      </c>
      <c r="E151" s="233" t="s">
        <v>19</v>
      </c>
      <c r="F151" s="234" t="s">
        <v>185</v>
      </c>
      <c r="G151" s="232"/>
      <c r="H151" s="233" t="s">
        <v>19</v>
      </c>
      <c r="I151" s="235"/>
      <c r="J151" s="232"/>
      <c r="K151" s="232"/>
      <c r="L151" s="236"/>
      <c r="M151" s="237"/>
      <c r="N151" s="238"/>
      <c r="O151" s="238"/>
      <c r="P151" s="238"/>
      <c r="Q151" s="238"/>
      <c r="R151" s="238"/>
      <c r="S151" s="238"/>
      <c r="T151" s="239"/>
      <c r="AT151" s="240" t="s">
        <v>146</v>
      </c>
      <c r="AU151" s="240" t="s">
        <v>80</v>
      </c>
      <c r="AV151" s="12" t="s">
        <v>76</v>
      </c>
      <c r="AW151" s="12" t="s">
        <v>33</v>
      </c>
      <c r="AX151" s="12" t="s">
        <v>72</v>
      </c>
      <c r="AY151" s="240" t="s">
        <v>135</v>
      </c>
    </row>
    <row r="152" s="13" customFormat="1">
      <c r="B152" s="241"/>
      <c r="C152" s="242"/>
      <c r="D152" s="228" t="s">
        <v>146</v>
      </c>
      <c r="E152" s="243" t="s">
        <v>19</v>
      </c>
      <c r="F152" s="244" t="s">
        <v>209</v>
      </c>
      <c r="G152" s="242"/>
      <c r="H152" s="245">
        <v>9.8000000000000007</v>
      </c>
      <c r="I152" s="246"/>
      <c r="J152" s="242"/>
      <c r="K152" s="242"/>
      <c r="L152" s="247"/>
      <c r="M152" s="248"/>
      <c r="N152" s="249"/>
      <c r="O152" s="249"/>
      <c r="P152" s="249"/>
      <c r="Q152" s="249"/>
      <c r="R152" s="249"/>
      <c r="S152" s="249"/>
      <c r="T152" s="250"/>
      <c r="AT152" s="251" t="s">
        <v>146</v>
      </c>
      <c r="AU152" s="251" t="s">
        <v>80</v>
      </c>
      <c r="AV152" s="13" t="s">
        <v>80</v>
      </c>
      <c r="AW152" s="13" t="s">
        <v>33</v>
      </c>
      <c r="AX152" s="13" t="s">
        <v>76</v>
      </c>
      <c r="AY152" s="251" t="s">
        <v>135</v>
      </c>
    </row>
    <row r="153" s="1" customFormat="1" ht="20.4" customHeight="1">
      <c r="B153" s="39"/>
      <c r="C153" s="216" t="s">
        <v>210</v>
      </c>
      <c r="D153" s="216" t="s">
        <v>137</v>
      </c>
      <c r="E153" s="217" t="s">
        <v>211</v>
      </c>
      <c r="F153" s="218" t="s">
        <v>212</v>
      </c>
      <c r="G153" s="219" t="s">
        <v>163</v>
      </c>
      <c r="H153" s="220">
        <v>74.650000000000006</v>
      </c>
      <c r="I153" s="221"/>
      <c r="J153" s="222">
        <f>ROUND(I153*H153,2)</f>
        <v>0</v>
      </c>
      <c r="K153" s="218" t="s">
        <v>141</v>
      </c>
      <c r="L153" s="44"/>
      <c r="M153" s="223" t="s">
        <v>19</v>
      </c>
      <c r="N153" s="224" t="s">
        <v>43</v>
      </c>
      <c r="O153" s="80"/>
      <c r="P153" s="225">
        <f>O153*H153</f>
        <v>0</v>
      </c>
      <c r="Q153" s="225">
        <v>0.021000000000000001</v>
      </c>
      <c r="R153" s="225">
        <f>Q153*H153</f>
        <v>1.5676500000000002</v>
      </c>
      <c r="S153" s="225">
        <v>0</v>
      </c>
      <c r="T153" s="226">
        <f>S153*H153</f>
        <v>0</v>
      </c>
      <c r="AR153" s="18" t="s">
        <v>142</v>
      </c>
      <c r="AT153" s="18" t="s">
        <v>137</v>
      </c>
      <c r="AU153" s="18" t="s">
        <v>80</v>
      </c>
      <c r="AY153" s="18" t="s">
        <v>135</v>
      </c>
      <c r="BE153" s="227">
        <f>IF(N153="základní",J153,0)</f>
        <v>0</v>
      </c>
      <c r="BF153" s="227">
        <f>IF(N153="snížená",J153,0)</f>
        <v>0</v>
      </c>
      <c r="BG153" s="227">
        <f>IF(N153="zákl. přenesená",J153,0)</f>
        <v>0</v>
      </c>
      <c r="BH153" s="227">
        <f>IF(N153="sníž. přenesená",J153,0)</f>
        <v>0</v>
      </c>
      <c r="BI153" s="227">
        <f>IF(N153="nulová",J153,0)</f>
        <v>0</v>
      </c>
      <c r="BJ153" s="18" t="s">
        <v>76</v>
      </c>
      <c r="BK153" s="227">
        <f>ROUND(I153*H153,2)</f>
        <v>0</v>
      </c>
      <c r="BL153" s="18" t="s">
        <v>142</v>
      </c>
      <c r="BM153" s="18" t="s">
        <v>213</v>
      </c>
    </row>
    <row r="154" s="1" customFormat="1">
      <c r="B154" s="39"/>
      <c r="C154" s="40"/>
      <c r="D154" s="228" t="s">
        <v>144</v>
      </c>
      <c r="E154" s="40"/>
      <c r="F154" s="229" t="s">
        <v>214</v>
      </c>
      <c r="G154" s="40"/>
      <c r="H154" s="40"/>
      <c r="I154" s="143"/>
      <c r="J154" s="40"/>
      <c r="K154" s="40"/>
      <c r="L154" s="44"/>
      <c r="M154" s="230"/>
      <c r="N154" s="80"/>
      <c r="O154" s="80"/>
      <c r="P154" s="80"/>
      <c r="Q154" s="80"/>
      <c r="R154" s="80"/>
      <c r="S154" s="80"/>
      <c r="T154" s="81"/>
      <c r="AT154" s="18" t="s">
        <v>144</v>
      </c>
      <c r="AU154" s="18" t="s">
        <v>80</v>
      </c>
    </row>
    <row r="155" s="12" customFormat="1">
      <c r="B155" s="231"/>
      <c r="C155" s="232"/>
      <c r="D155" s="228" t="s">
        <v>146</v>
      </c>
      <c r="E155" s="233" t="s">
        <v>19</v>
      </c>
      <c r="F155" s="234" t="s">
        <v>185</v>
      </c>
      <c r="G155" s="232"/>
      <c r="H155" s="233" t="s">
        <v>19</v>
      </c>
      <c r="I155" s="235"/>
      <c r="J155" s="232"/>
      <c r="K155" s="232"/>
      <c r="L155" s="236"/>
      <c r="M155" s="237"/>
      <c r="N155" s="238"/>
      <c r="O155" s="238"/>
      <c r="P155" s="238"/>
      <c r="Q155" s="238"/>
      <c r="R155" s="238"/>
      <c r="S155" s="238"/>
      <c r="T155" s="239"/>
      <c r="AT155" s="240" t="s">
        <v>146</v>
      </c>
      <c r="AU155" s="240" t="s">
        <v>80</v>
      </c>
      <c r="AV155" s="12" t="s">
        <v>76</v>
      </c>
      <c r="AW155" s="12" t="s">
        <v>33</v>
      </c>
      <c r="AX155" s="12" t="s">
        <v>72</v>
      </c>
      <c r="AY155" s="240" t="s">
        <v>135</v>
      </c>
    </row>
    <row r="156" s="12" customFormat="1">
      <c r="B156" s="231"/>
      <c r="C156" s="232"/>
      <c r="D156" s="228" t="s">
        <v>146</v>
      </c>
      <c r="E156" s="233" t="s">
        <v>19</v>
      </c>
      <c r="F156" s="234" t="s">
        <v>186</v>
      </c>
      <c r="G156" s="232"/>
      <c r="H156" s="233" t="s">
        <v>19</v>
      </c>
      <c r="I156" s="235"/>
      <c r="J156" s="232"/>
      <c r="K156" s="232"/>
      <c r="L156" s="236"/>
      <c r="M156" s="237"/>
      <c r="N156" s="238"/>
      <c r="O156" s="238"/>
      <c r="P156" s="238"/>
      <c r="Q156" s="238"/>
      <c r="R156" s="238"/>
      <c r="S156" s="238"/>
      <c r="T156" s="239"/>
      <c r="AT156" s="240" t="s">
        <v>146</v>
      </c>
      <c r="AU156" s="240" t="s">
        <v>80</v>
      </c>
      <c r="AV156" s="12" t="s">
        <v>76</v>
      </c>
      <c r="AW156" s="12" t="s">
        <v>33</v>
      </c>
      <c r="AX156" s="12" t="s">
        <v>72</v>
      </c>
      <c r="AY156" s="240" t="s">
        <v>135</v>
      </c>
    </row>
    <row r="157" s="13" customFormat="1">
      <c r="B157" s="241"/>
      <c r="C157" s="242"/>
      <c r="D157" s="228" t="s">
        <v>146</v>
      </c>
      <c r="E157" s="243" t="s">
        <v>19</v>
      </c>
      <c r="F157" s="244" t="s">
        <v>187</v>
      </c>
      <c r="G157" s="242"/>
      <c r="H157" s="245">
        <v>74.650000000000006</v>
      </c>
      <c r="I157" s="246"/>
      <c r="J157" s="242"/>
      <c r="K157" s="242"/>
      <c r="L157" s="247"/>
      <c r="M157" s="248"/>
      <c r="N157" s="249"/>
      <c r="O157" s="249"/>
      <c r="P157" s="249"/>
      <c r="Q157" s="249"/>
      <c r="R157" s="249"/>
      <c r="S157" s="249"/>
      <c r="T157" s="250"/>
      <c r="AT157" s="251" t="s">
        <v>146</v>
      </c>
      <c r="AU157" s="251" t="s">
        <v>80</v>
      </c>
      <c r="AV157" s="13" t="s">
        <v>80</v>
      </c>
      <c r="AW157" s="13" t="s">
        <v>33</v>
      </c>
      <c r="AX157" s="13" t="s">
        <v>76</v>
      </c>
      <c r="AY157" s="251" t="s">
        <v>135</v>
      </c>
    </row>
    <row r="158" s="1" customFormat="1" ht="20.4" customHeight="1">
      <c r="B158" s="39"/>
      <c r="C158" s="216" t="s">
        <v>215</v>
      </c>
      <c r="D158" s="216" t="s">
        <v>137</v>
      </c>
      <c r="E158" s="217" t="s">
        <v>216</v>
      </c>
      <c r="F158" s="218" t="s">
        <v>217</v>
      </c>
      <c r="G158" s="219" t="s">
        <v>163</v>
      </c>
      <c r="H158" s="220">
        <v>50</v>
      </c>
      <c r="I158" s="221"/>
      <c r="J158" s="222">
        <f>ROUND(I158*H158,2)</f>
        <v>0</v>
      </c>
      <c r="K158" s="218" t="s">
        <v>141</v>
      </c>
      <c r="L158" s="44"/>
      <c r="M158" s="223" t="s">
        <v>19</v>
      </c>
      <c r="N158" s="224" t="s">
        <v>43</v>
      </c>
      <c r="O158" s="80"/>
      <c r="P158" s="225">
        <f>O158*H158</f>
        <v>0</v>
      </c>
      <c r="Q158" s="225">
        <v>0</v>
      </c>
      <c r="R158" s="225">
        <f>Q158*H158</f>
        <v>0</v>
      </c>
      <c r="S158" s="225">
        <v>0</v>
      </c>
      <c r="T158" s="226">
        <f>S158*H158</f>
        <v>0</v>
      </c>
      <c r="AR158" s="18" t="s">
        <v>142</v>
      </c>
      <c r="AT158" s="18" t="s">
        <v>137</v>
      </c>
      <c r="AU158" s="18" t="s">
        <v>80</v>
      </c>
      <c r="AY158" s="18" t="s">
        <v>135</v>
      </c>
      <c r="BE158" s="227">
        <f>IF(N158="základní",J158,0)</f>
        <v>0</v>
      </c>
      <c r="BF158" s="227">
        <f>IF(N158="snížená",J158,0)</f>
        <v>0</v>
      </c>
      <c r="BG158" s="227">
        <f>IF(N158="zákl. přenesená",J158,0)</f>
        <v>0</v>
      </c>
      <c r="BH158" s="227">
        <f>IF(N158="sníž. přenesená",J158,0)</f>
        <v>0</v>
      </c>
      <c r="BI158" s="227">
        <f>IF(N158="nulová",J158,0)</f>
        <v>0</v>
      </c>
      <c r="BJ158" s="18" t="s">
        <v>76</v>
      </c>
      <c r="BK158" s="227">
        <f>ROUND(I158*H158,2)</f>
        <v>0</v>
      </c>
      <c r="BL158" s="18" t="s">
        <v>142</v>
      </c>
      <c r="BM158" s="18" t="s">
        <v>218</v>
      </c>
    </row>
    <row r="159" s="1" customFormat="1">
      <c r="B159" s="39"/>
      <c r="C159" s="40"/>
      <c r="D159" s="228" t="s">
        <v>144</v>
      </c>
      <c r="E159" s="40"/>
      <c r="F159" s="229" t="s">
        <v>219</v>
      </c>
      <c r="G159" s="40"/>
      <c r="H159" s="40"/>
      <c r="I159" s="143"/>
      <c r="J159" s="40"/>
      <c r="K159" s="40"/>
      <c r="L159" s="44"/>
      <c r="M159" s="230"/>
      <c r="N159" s="80"/>
      <c r="O159" s="80"/>
      <c r="P159" s="80"/>
      <c r="Q159" s="80"/>
      <c r="R159" s="80"/>
      <c r="S159" s="80"/>
      <c r="T159" s="81"/>
      <c r="AT159" s="18" t="s">
        <v>144</v>
      </c>
      <c r="AU159" s="18" t="s">
        <v>80</v>
      </c>
    </row>
    <row r="160" s="1" customFormat="1" ht="20.4" customHeight="1">
      <c r="B160" s="39"/>
      <c r="C160" s="216" t="s">
        <v>220</v>
      </c>
      <c r="D160" s="216" t="s">
        <v>137</v>
      </c>
      <c r="E160" s="217" t="s">
        <v>221</v>
      </c>
      <c r="F160" s="218" t="s">
        <v>222</v>
      </c>
      <c r="G160" s="219" t="s">
        <v>163</v>
      </c>
      <c r="H160" s="220">
        <v>100</v>
      </c>
      <c r="I160" s="221"/>
      <c r="J160" s="222">
        <f>ROUND(I160*H160,2)</f>
        <v>0</v>
      </c>
      <c r="K160" s="218" t="s">
        <v>141</v>
      </c>
      <c r="L160" s="44"/>
      <c r="M160" s="223" t="s">
        <v>19</v>
      </c>
      <c r="N160" s="224" t="s">
        <v>43</v>
      </c>
      <c r="O160" s="80"/>
      <c r="P160" s="225">
        <f>O160*H160</f>
        <v>0</v>
      </c>
      <c r="Q160" s="225">
        <v>0</v>
      </c>
      <c r="R160" s="225">
        <f>Q160*H160</f>
        <v>0</v>
      </c>
      <c r="S160" s="225">
        <v>0</v>
      </c>
      <c r="T160" s="226">
        <f>S160*H160</f>
        <v>0</v>
      </c>
      <c r="AR160" s="18" t="s">
        <v>142</v>
      </c>
      <c r="AT160" s="18" t="s">
        <v>137</v>
      </c>
      <c r="AU160" s="18" t="s">
        <v>80</v>
      </c>
      <c r="AY160" s="18" t="s">
        <v>135</v>
      </c>
      <c r="BE160" s="227">
        <f>IF(N160="základní",J160,0)</f>
        <v>0</v>
      </c>
      <c r="BF160" s="227">
        <f>IF(N160="snížená",J160,0)</f>
        <v>0</v>
      </c>
      <c r="BG160" s="227">
        <f>IF(N160="zákl. přenesená",J160,0)</f>
        <v>0</v>
      </c>
      <c r="BH160" s="227">
        <f>IF(N160="sníž. přenesená",J160,0)</f>
        <v>0</v>
      </c>
      <c r="BI160" s="227">
        <f>IF(N160="nulová",J160,0)</f>
        <v>0</v>
      </c>
      <c r="BJ160" s="18" t="s">
        <v>76</v>
      </c>
      <c r="BK160" s="227">
        <f>ROUND(I160*H160,2)</f>
        <v>0</v>
      </c>
      <c r="BL160" s="18" t="s">
        <v>142</v>
      </c>
      <c r="BM160" s="18" t="s">
        <v>223</v>
      </c>
    </row>
    <row r="161" s="1" customFormat="1">
      <c r="B161" s="39"/>
      <c r="C161" s="40"/>
      <c r="D161" s="228" t="s">
        <v>144</v>
      </c>
      <c r="E161" s="40"/>
      <c r="F161" s="229" t="s">
        <v>219</v>
      </c>
      <c r="G161" s="40"/>
      <c r="H161" s="40"/>
      <c r="I161" s="143"/>
      <c r="J161" s="40"/>
      <c r="K161" s="40"/>
      <c r="L161" s="44"/>
      <c r="M161" s="230"/>
      <c r="N161" s="80"/>
      <c r="O161" s="80"/>
      <c r="P161" s="80"/>
      <c r="Q161" s="80"/>
      <c r="R161" s="80"/>
      <c r="S161" s="80"/>
      <c r="T161" s="81"/>
      <c r="AT161" s="18" t="s">
        <v>144</v>
      </c>
      <c r="AU161" s="18" t="s">
        <v>80</v>
      </c>
    </row>
    <row r="162" s="1" customFormat="1" ht="20.4" customHeight="1">
      <c r="B162" s="39"/>
      <c r="C162" s="216" t="s">
        <v>224</v>
      </c>
      <c r="D162" s="216" t="s">
        <v>137</v>
      </c>
      <c r="E162" s="217" t="s">
        <v>225</v>
      </c>
      <c r="F162" s="218" t="s">
        <v>226</v>
      </c>
      <c r="G162" s="219" t="s">
        <v>163</v>
      </c>
      <c r="H162" s="220">
        <v>15.960000000000001</v>
      </c>
      <c r="I162" s="221"/>
      <c r="J162" s="222">
        <f>ROUND(I162*H162,2)</f>
        <v>0</v>
      </c>
      <c r="K162" s="218" t="s">
        <v>141</v>
      </c>
      <c r="L162" s="44"/>
      <c r="M162" s="223" t="s">
        <v>19</v>
      </c>
      <c r="N162" s="224" t="s">
        <v>43</v>
      </c>
      <c r="O162" s="80"/>
      <c r="P162" s="225">
        <f>O162*H162</f>
        <v>0</v>
      </c>
      <c r="Q162" s="225">
        <v>0.040439999999999997</v>
      </c>
      <c r="R162" s="225">
        <f>Q162*H162</f>
        <v>0.64542239999999995</v>
      </c>
      <c r="S162" s="225">
        <v>0.040000000000000001</v>
      </c>
      <c r="T162" s="226">
        <f>S162*H162</f>
        <v>0.63840000000000008</v>
      </c>
      <c r="AR162" s="18" t="s">
        <v>142</v>
      </c>
      <c r="AT162" s="18" t="s">
        <v>137</v>
      </c>
      <c r="AU162" s="18" t="s">
        <v>80</v>
      </c>
      <c r="AY162" s="18" t="s">
        <v>135</v>
      </c>
      <c r="BE162" s="227">
        <f>IF(N162="základní",J162,0)</f>
        <v>0</v>
      </c>
      <c r="BF162" s="227">
        <f>IF(N162="snížená",J162,0)</f>
        <v>0</v>
      </c>
      <c r="BG162" s="227">
        <f>IF(N162="zákl. přenesená",J162,0)</f>
        <v>0</v>
      </c>
      <c r="BH162" s="227">
        <f>IF(N162="sníž. přenesená",J162,0)</f>
        <v>0</v>
      </c>
      <c r="BI162" s="227">
        <f>IF(N162="nulová",J162,0)</f>
        <v>0</v>
      </c>
      <c r="BJ162" s="18" t="s">
        <v>76</v>
      </c>
      <c r="BK162" s="227">
        <f>ROUND(I162*H162,2)</f>
        <v>0</v>
      </c>
      <c r="BL162" s="18" t="s">
        <v>142</v>
      </c>
      <c r="BM162" s="18" t="s">
        <v>227</v>
      </c>
    </row>
    <row r="163" s="1" customFormat="1">
      <c r="B163" s="39"/>
      <c r="C163" s="40"/>
      <c r="D163" s="228" t="s">
        <v>144</v>
      </c>
      <c r="E163" s="40"/>
      <c r="F163" s="229" t="s">
        <v>228</v>
      </c>
      <c r="G163" s="40"/>
      <c r="H163" s="40"/>
      <c r="I163" s="143"/>
      <c r="J163" s="40"/>
      <c r="K163" s="40"/>
      <c r="L163" s="44"/>
      <c r="M163" s="230"/>
      <c r="N163" s="80"/>
      <c r="O163" s="80"/>
      <c r="P163" s="80"/>
      <c r="Q163" s="80"/>
      <c r="R163" s="80"/>
      <c r="S163" s="80"/>
      <c r="T163" s="81"/>
      <c r="AT163" s="18" t="s">
        <v>144</v>
      </c>
      <c r="AU163" s="18" t="s">
        <v>80</v>
      </c>
    </row>
    <row r="164" s="12" customFormat="1">
      <c r="B164" s="231"/>
      <c r="C164" s="232"/>
      <c r="D164" s="228" t="s">
        <v>146</v>
      </c>
      <c r="E164" s="233" t="s">
        <v>19</v>
      </c>
      <c r="F164" s="234" t="s">
        <v>147</v>
      </c>
      <c r="G164" s="232"/>
      <c r="H164" s="233" t="s">
        <v>19</v>
      </c>
      <c r="I164" s="235"/>
      <c r="J164" s="232"/>
      <c r="K164" s="232"/>
      <c r="L164" s="236"/>
      <c r="M164" s="237"/>
      <c r="N164" s="238"/>
      <c r="O164" s="238"/>
      <c r="P164" s="238"/>
      <c r="Q164" s="238"/>
      <c r="R164" s="238"/>
      <c r="S164" s="238"/>
      <c r="T164" s="239"/>
      <c r="AT164" s="240" t="s">
        <v>146</v>
      </c>
      <c r="AU164" s="240" t="s">
        <v>80</v>
      </c>
      <c r="AV164" s="12" t="s">
        <v>76</v>
      </c>
      <c r="AW164" s="12" t="s">
        <v>33</v>
      </c>
      <c r="AX164" s="12" t="s">
        <v>72</v>
      </c>
      <c r="AY164" s="240" t="s">
        <v>135</v>
      </c>
    </row>
    <row r="165" s="13" customFormat="1">
      <c r="B165" s="241"/>
      <c r="C165" s="242"/>
      <c r="D165" s="228" t="s">
        <v>146</v>
      </c>
      <c r="E165" s="243" t="s">
        <v>19</v>
      </c>
      <c r="F165" s="244" t="s">
        <v>229</v>
      </c>
      <c r="G165" s="242"/>
      <c r="H165" s="245">
        <v>15.960000000000001</v>
      </c>
      <c r="I165" s="246"/>
      <c r="J165" s="242"/>
      <c r="K165" s="242"/>
      <c r="L165" s="247"/>
      <c r="M165" s="248"/>
      <c r="N165" s="249"/>
      <c r="O165" s="249"/>
      <c r="P165" s="249"/>
      <c r="Q165" s="249"/>
      <c r="R165" s="249"/>
      <c r="S165" s="249"/>
      <c r="T165" s="250"/>
      <c r="AT165" s="251" t="s">
        <v>146</v>
      </c>
      <c r="AU165" s="251" t="s">
        <v>80</v>
      </c>
      <c r="AV165" s="13" t="s">
        <v>80</v>
      </c>
      <c r="AW165" s="13" t="s">
        <v>33</v>
      </c>
      <c r="AX165" s="13" t="s">
        <v>76</v>
      </c>
      <c r="AY165" s="251" t="s">
        <v>135</v>
      </c>
    </row>
    <row r="166" s="1" customFormat="1" ht="20.4" customHeight="1">
      <c r="B166" s="39"/>
      <c r="C166" s="216" t="s">
        <v>8</v>
      </c>
      <c r="D166" s="216" t="s">
        <v>137</v>
      </c>
      <c r="E166" s="217" t="s">
        <v>230</v>
      </c>
      <c r="F166" s="218" t="s">
        <v>231</v>
      </c>
      <c r="G166" s="219" t="s">
        <v>163</v>
      </c>
      <c r="H166" s="220">
        <v>15.960000000000001</v>
      </c>
      <c r="I166" s="221"/>
      <c r="J166" s="222">
        <f>ROUND(I166*H166,2)</f>
        <v>0</v>
      </c>
      <c r="K166" s="218" t="s">
        <v>141</v>
      </c>
      <c r="L166" s="44"/>
      <c r="M166" s="223" t="s">
        <v>19</v>
      </c>
      <c r="N166" s="224" t="s">
        <v>43</v>
      </c>
      <c r="O166" s="80"/>
      <c r="P166" s="225">
        <f>O166*H166</f>
        <v>0</v>
      </c>
      <c r="Q166" s="225">
        <v>0.00022000000000000001</v>
      </c>
      <c r="R166" s="225">
        <f>Q166*H166</f>
        <v>0.0035112000000000003</v>
      </c>
      <c r="S166" s="225">
        <v>0.002</v>
      </c>
      <c r="T166" s="226">
        <f>S166*H166</f>
        <v>0.031920000000000004</v>
      </c>
      <c r="AR166" s="18" t="s">
        <v>142</v>
      </c>
      <c r="AT166" s="18" t="s">
        <v>137</v>
      </c>
      <c r="AU166" s="18" t="s">
        <v>80</v>
      </c>
      <c r="AY166" s="18" t="s">
        <v>135</v>
      </c>
      <c r="BE166" s="227">
        <f>IF(N166="základní",J166,0)</f>
        <v>0</v>
      </c>
      <c r="BF166" s="227">
        <f>IF(N166="snížená",J166,0)</f>
        <v>0</v>
      </c>
      <c r="BG166" s="227">
        <f>IF(N166="zákl. přenesená",J166,0)</f>
        <v>0</v>
      </c>
      <c r="BH166" s="227">
        <f>IF(N166="sníž. přenesená",J166,0)</f>
        <v>0</v>
      </c>
      <c r="BI166" s="227">
        <f>IF(N166="nulová",J166,0)</f>
        <v>0</v>
      </c>
      <c r="BJ166" s="18" t="s">
        <v>76</v>
      </c>
      <c r="BK166" s="227">
        <f>ROUND(I166*H166,2)</f>
        <v>0</v>
      </c>
      <c r="BL166" s="18" t="s">
        <v>142</v>
      </c>
      <c r="BM166" s="18" t="s">
        <v>232</v>
      </c>
    </row>
    <row r="167" s="1" customFormat="1">
      <c r="B167" s="39"/>
      <c r="C167" s="40"/>
      <c r="D167" s="228" t="s">
        <v>144</v>
      </c>
      <c r="E167" s="40"/>
      <c r="F167" s="229" t="s">
        <v>228</v>
      </c>
      <c r="G167" s="40"/>
      <c r="H167" s="40"/>
      <c r="I167" s="143"/>
      <c r="J167" s="40"/>
      <c r="K167" s="40"/>
      <c r="L167" s="44"/>
      <c r="M167" s="230"/>
      <c r="N167" s="80"/>
      <c r="O167" s="80"/>
      <c r="P167" s="80"/>
      <c r="Q167" s="80"/>
      <c r="R167" s="80"/>
      <c r="S167" s="80"/>
      <c r="T167" s="81"/>
      <c r="AT167" s="18" t="s">
        <v>144</v>
      </c>
      <c r="AU167" s="18" t="s">
        <v>80</v>
      </c>
    </row>
    <row r="168" s="1" customFormat="1" ht="20.4" customHeight="1">
      <c r="B168" s="39"/>
      <c r="C168" s="216" t="s">
        <v>233</v>
      </c>
      <c r="D168" s="216" t="s">
        <v>137</v>
      </c>
      <c r="E168" s="217" t="s">
        <v>234</v>
      </c>
      <c r="F168" s="218" t="s">
        <v>235</v>
      </c>
      <c r="G168" s="219" t="s">
        <v>236</v>
      </c>
      <c r="H168" s="220">
        <v>2.1000000000000001</v>
      </c>
      <c r="I168" s="221"/>
      <c r="J168" s="222">
        <f>ROUND(I168*H168,2)</f>
        <v>0</v>
      </c>
      <c r="K168" s="218" t="s">
        <v>141</v>
      </c>
      <c r="L168" s="44"/>
      <c r="M168" s="223" t="s">
        <v>19</v>
      </c>
      <c r="N168" s="224" t="s">
        <v>43</v>
      </c>
      <c r="O168" s="80"/>
      <c r="P168" s="225">
        <f>O168*H168</f>
        <v>0</v>
      </c>
      <c r="Q168" s="225">
        <v>0</v>
      </c>
      <c r="R168" s="225">
        <f>Q168*H168</f>
        <v>0</v>
      </c>
      <c r="S168" s="225">
        <v>0</v>
      </c>
      <c r="T168" s="226">
        <f>S168*H168</f>
        <v>0</v>
      </c>
      <c r="AR168" s="18" t="s">
        <v>142</v>
      </c>
      <c r="AT168" s="18" t="s">
        <v>137</v>
      </c>
      <c r="AU168" s="18" t="s">
        <v>80</v>
      </c>
      <c r="AY168" s="18" t="s">
        <v>135</v>
      </c>
      <c r="BE168" s="227">
        <f>IF(N168="základní",J168,0)</f>
        <v>0</v>
      </c>
      <c r="BF168" s="227">
        <f>IF(N168="snížená",J168,0)</f>
        <v>0</v>
      </c>
      <c r="BG168" s="227">
        <f>IF(N168="zákl. přenesená",J168,0)</f>
        <v>0</v>
      </c>
      <c r="BH168" s="227">
        <f>IF(N168="sníž. přenesená",J168,0)</f>
        <v>0</v>
      </c>
      <c r="BI168" s="227">
        <f>IF(N168="nulová",J168,0)</f>
        <v>0</v>
      </c>
      <c r="BJ168" s="18" t="s">
        <v>76</v>
      </c>
      <c r="BK168" s="227">
        <f>ROUND(I168*H168,2)</f>
        <v>0</v>
      </c>
      <c r="BL168" s="18" t="s">
        <v>142</v>
      </c>
      <c r="BM168" s="18" t="s">
        <v>237</v>
      </c>
    </row>
    <row r="169" s="1" customFormat="1">
      <c r="B169" s="39"/>
      <c r="C169" s="40"/>
      <c r="D169" s="228" t="s">
        <v>144</v>
      </c>
      <c r="E169" s="40"/>
      <c r="F169" s="229" t="s">
        <v>238</v>
      </c>
      <c r="G169" s="40"/>
      <c r="H169" s="40"/>
      <c r="I169" s="143"/>
      <c r="J169" s="40"/>
      <c r="K169" s="40"/>
      <c r="L169" s="44"/>
      <c r="M169" s="230"/>
      <c r="N169" s="80"/>
      <c r="O169" s="80"/>
      <c r="P169" s="80"/>
      <c r="Q169" s="80"/>
      <c r="R169" s="80"/>
      <c r="S169" s="80"/>
      <c r="T169" s="81"/>
      <c r="AT169" s="18" t="s">
        <v>144</v>
      </c>
      <c r="AU169" s="18" t="s">
        <v>80</v>
      </c>
    </row>
    <row r="170" s="1" customFormat="1" ht="20.4" customHeight="1">
      <c r="B170" s="39"/>
      <c r="C170" s="263" t="s">
        <v>239</v>
      </c>
      <c r="D170" s="263" t="s">
        <v>240</v>
      </c>
      <c r="E170" s="264" t="s">
        <v>241</v>
      </c>
      <c r="F170" s="265" t="s">
        <v>242</v>
      </c>
      <c r="G170" s="266" t="s">
        <v>236</v>
      </c>
      <c r="H170" s="267">
        <v>2.2050000000000001</v>
      </c>
      <c r="I170" s="268"/>
      <c r="J170" s="269">
        <f>ROUND(I170*H170,2)</f>
        <v>0</v>
      </c>
      <c r="K170" s="265" t="s">
        <v>141</v>
      </c>
      <c r="L170" s="270"/>
      <c r="M170" s="271" t="s">
        <v>19</v>
      </c>
      <c r="N170" s="272" t="s">
        <v>43</v>
      </c>
      <c r="O170" s="80"/>
      <c r="P170" s="225">
        <f>O170*H170</f>
        <v>0</v>
      </c>
      <c r="Q170" s="225">
        <v>4.0000000000000003E-05</v>
      </c>
      <c r="R170" s="225">
        <f>Q170*H170</f>
        <v>8.8200000000000016E-05</v>
      </c>
      <c r="S170" s="225">
        <v>0</v>
      </c>
      <c r="T170" s="226">
        <f>S170*H170</f>
        <v>0</v>
      </c>
      <c r="AR170" s="18" t="s">
        <v>190</v>
      </c>
      <c r="AT170" s="18" t="s">
        <v>240</v>
      </c>
      <c r="AU170" s="18" t="s">
        <v>80</v>
      </c>
      <c r="AY170" s="18" t="s">
        <v>135</v>
      </c>
      <c r="BE170" s="227">
        <f>IF(N170="základní",J170,0)</f>
        <v>0</v>
      </c>
      <c r="BF170" s="227">
        <f>IF(N170="snížená",J170,0)</f>
        <v>0</v>
      </c>
      <c r="BG170" s="227">
        <f>IF(N170="zákl. přenesená",J170,0)</f>
        <v>0</v>
      </c>
      <c r="BH170" s="227">
        <f>IF(N170="sníž. přenesená",J170,0)</f>
        <v>0</v>
      </c>
      <c r="BI170" s="227">
        <f>IF(N170="nulová",J170,0)</f>
        <v>0</v>
      </c>
      <c r="BJ170" s="18" t="s">
        <v>76</v>
      </c>
      <c r="BK170" s="227">
        <f>ROUND(I170*H170,2)</f>
        <v>0</v>
      </c>
      <c r="BL170" s="18" t="s">
        <v>142</v>
      </c>
      <c r="BM170" s="18" t="s">
        <v>243</v>
      </c>
    </row>
    <row r="171" s="13" customFormat="1">
      <c r="B171" s="241"/>
      <c r="C171" s="242"/>
      <c r="D171" s="228" t="s">
        <v>146</v>
      </c>
      <c r="E171" s="242"/>
      <c r="F171" s="244" t="s">
        <v>244</v>
      </c>
      <c r="G171" s="242"/>
      <c r="H171" s="245">
        <v>2.2050000000000001</v>
      </c>
      <c r="I171" s="246"/>
      <c r="J171" s="242"/>
      <c r="K171" s="242"/>
      <c r="L171" s="247"/>
      <c r="M171" s="248"/>
      <c r="N171" s="249"/>
      <c r="O171" s="249"/>
      <c r="P171" s="249"/>
      <c r="Q171" s="249"/>
      <c r="R171" s="249"/>
      <c r="S171" s="249"/>
      <c r="T171" s="250"/>
      <c r="AT171" s="251" t="s">
        <v>146</v>
      </c>
      <c r="AU171" s="251" t="s">
        <v>80</v>
      </c>
      <c r="AV171" s="13" t="s">
        <v>80</v>
      </c>
      <c r="AW171" s="13" t="s">
        <v>4</v>
      </c>
      <c r="AX171" s="13" t="s">
        <v>76</v>
      </c>
      <c r="AY171" s="251" t="s">
        <v>135</v>
      </c>
    </row>
    <row r="172" s="1" customFormat="1" ht="20.4" customHeight="1">
      <c r="B172" s="39"/>
      <c r="C172" s="216" t="s">
        <v>245</v>
      </c>
      <c r="D172" s="216" t="s">
        <v>137</v>
      </c>
      <c r="E172" s="217" t="s">
        <v>246</v>
      </c>
      <c r="F172" s="218" t="s">
        <v>247</v>
      </c>
      <c r="G172" s="219" t="s">
        <v>163</v>
      </c>
      <c r="H172" s="220">
        <v>0.20000000000000001</v>
      </c>
      <c r="I172" s="221"/>
      <c r="J172" s="222">
        <f>ROUND(I172*H172,2)</f>
        <v>0</v>
      </c>
      <c r="K172" s="218" t="s">
        <v>19</v>
      </c>
      <c r="L172" s="44"/>
      <c r="M172" s="223" t="s">
        <v>19</v>
      </c>
      <c r="N172" s="224" t="s">
        <v>43</v>
      </c>
      <c r="O172" s="80"/>
      <c r="P172" s="225">
        <f>O172*H172</f>
        <v>0</v>
      </c>
      <c r="Q172" s="225">
        <v>0.22</v>
      </c>
      <c r="R172" s="225">
        <f>Q172*H172</f>
        <v>0.044000000000000004</v>
      </c>
      <c r="S172" s="225">
        <v>0</v>
      </c>
      <c r="T172" s="226">
        <f>S172*H172</f>
        <v>0</v>
      </c>
      <c r="AR172" s="18" t="s">
        <v>142</v>
      </c>
      <c r="AT172" s="18" t="s">
        <v>137</v>
      </c>
      <c r="AU172" s="18" t="s">
        <v>80</v>
      </c>
      <c r="AY172" s="18" t="s">
        <v>135</v>
      </c>
      <c r="BE172" s="227">
        <f>IF(N172="základní",J172,0)</f>
        <v>0</v>
      </c>
      <c r="BF172" s="227">
        <f>IF(N172="snížená",J172,0)</f>
        <v>0</v>
      </c>
      <c r="BG172" s="227">
        <f>IF(N172="zákl. přenesená",J172,0)</f>
        <v>0</v>
      </c>
      <c r="BH172" s="227">
        <f>IF(N172="sníž. přenesená",J172,0)</f>
        <v>0</v>
      </c>
      <c r="BI172" s="227">
        <f>IF(N172="nulová",J172,0)</f>
        <v>0</v>
      </c>
      <c r="BJ172" s="18" t="s">
        <v>76</v>
      </c>
      <c r="BK172" s="227">
        <f>ROUND(I172*H172,2)</f>
        <v>0</v>
      </c>
      <c r="BL172" s="18" t="s">
        <v>142</v>
      </c>
      <c r="BM172" s="18" t="s">
        <v>248</v>
      </c>
    </row>
    <row r="173" s="12" customFormat="1">
      <c r="B173" s="231"/>
      <c r="C173" s="232"/>
      <c r="D173" s="228" t="s">
        <v>146</v>
      </c>
      <c r="E173" s="233" t="s">
        <v>19</v>
      </c>
      <c r="F173" s="234" t="s">
        <v>185</v>
      </c>
      <c r="G173" s="232"/>
      <c r="H173" s="233" t="s">
        <v>19</v>
      </c>
      <c r="I173" s="235"/>
      <c r="J173" s="232"/>
      <c r="K173" s="232"/>
      <c r="L173" s="236"/>
      <c r="M173" s="237"/>
      <c r="N173" s="238"/>
      <c r="O173" s="238"/>
      <c r="P173" s="238"/>
      <c r="Q173" s="238"/>
      <c r="R173" s="238"/>
      <c r="S173" s="238"/>
      <c r="T173" s="239"/>
      <c r="AT173" s="240" t="s">
        <v>146</v>
      </c>
      <c r="AU173" s="240" t="s">
        <v>80</v>
      </c>
      <c r="AV173" s="12" t="s">
        <v>76</v>
      </c>
      <c r="AW173" s="12" t="s">
        <v>33</v>
      </c>
      <c r="AX173" s="12" t="s">
        <v>72</v>
      </c>
      <c r="AY173" s="240" t="s">
        <v>135</v>
      </c>
    </row>
    <row r="174" s="13" customFormat="1">
      <c r="B174" s="241"/>
      <c r="C174" s="242"/>
      <c r="D174" s="228" t="s">
        <v>146</v>
      </c>
      <c r="E174" s="243" t="s">
        <v>19</v>
      </c>
      <c r="F174" s="244" t="s">
        <v>249</v>
      </c>
      <c r="G174" s="242"/>
      <c r="H174" s="245">
        <v>0.20000000000000001</v>
      </c>
      <c r="I174" s="246"/>
      <c r="J174" s="242"/>
      <c r="K174" s="242"/>
      <c r="L174" s="247"/>
      <c r="M174" s="248"/>
      <c r="N174" s="249"/>
      <c r="O174" s="249"/>
      <c r="P174" s="249"/>
      <c r="Q174" s="249"/>
      <c r="R174" s="249"/>
      <c r="S174" s="249"/>
      <c r="T174" s="250"/>
      <c r="AT174" s="251" t="s">
        <v>146</v>
      </c>
      <c r="AU174" s="251" t="s">
        <v>80</v>
      </c>
      <c r="AV174" s="13" t="s">
        <v>80</v>
      </c>
      <c r="AW174" s="13" t="s">
        <v>33</v>
      </c>
      <c r="AX174" s="13" t="s">
        <v>76</v>
      </c>
      <c r="AY174" s="251" t="s">
        <v>135</v>
      </c>
    </row>
    <row r="175" s="11" customFormat="1" ht="22.8" customHeight="1">
      <c r="B175" s="200"/>
      <c r="C175" s="201"/>
      <c r="D175" s="202" t="s">
        <v>71</v>
      </c>
      <c r="E175" s="214" t="s">
        <v>200</v>
      </c>
      <c r="F175" s="214" t="s">
        <v>250</v>
      </c>
      <c r="G175" s="201"/>
      <c r="H175" s="201"/>
      <c r="I175" s="204"/>
      <c r="J175" s="215">
        <f>BK175</f>
        <v>0</v>
      </c>
      <c r="K175" s="201"/>
      <c r="L175" s="206"/>
      <c r="M175" s="207"/>
      <c r="N175" s="208"/>
      <c r="O175" s="208"/>
      <c r="P175" s="209">
        <f>SUM(P176:P223)</f>
        <v>0</v>
      </c>
      <c r="Q175" s="208"/>
      <c r="R175" s="209">
        <f>SUM(R176:R223)</f>
        <v>0.004758834</v>
      </c>
      <c r="S175" s="208"/>
      <c r="T175" s="210">
        <f>SUM(T176:T223)</f>
        <v>1.2530320000000002</v>
      </c>
      <c r="AR175" s="211" t="s">
        <v>76</v>
      </c>
      <c r="AT175" s="212" t="s">
        <v>71</v>
      </c>
      <c r="AU175" s="212" t="s">
        <v>76</v>
      </c>
      <c r="AY175" s="211" t="s">
        <v>135</v>
      </c>
      <c r="BK175" s="213">
        <f>SUM(BK176:BK223)</f>
        <v>0</v>
      </c>
    </row>
    <row r="176" s="1" customFormat="1" ht="20.4" customHeight="1">
      <c r="B176" s="39"/>
      <c r="C176" s="216" t="s">
        <v>251</v>
      </c>
      <c r="D176" s="216" t="s">
        <v>137</v>
      </c>
      <c r="E176" s="217" t="s">
        <v>252</v>
      </c>
      <c r="F176" s="218" t="s">
        <v>253</v>
      </c>
      <c r="G176" s="219" t="s">
        <v>163</v>
      </c>
      <c r="H176" s="220">
        <v>21.260000000000002</v>
      </c>
      <c r="I176" s="221"/>
      <c r="J176" s="222">
        <f>ROUND(I176*H176,2)</f>
        <v>0</v>
      </c>
      <c r="K176" s="218" t="s">
        <v>141</v>
      </c>
      <c r="L176" s="44"/>
      <c r="M176" s="223" t="s">
        <v>19</v>
      </c>
      <c r="N176" s="224" t="s">
        <v>43</v>
      </c>
      <c r="O176" s="80"/>
      <c r="P176" s="225">
        <f>O176*H176</f>
        <v>0</v>
      </c>
      <c r="Q176" s="225">
        <v>0.00012999999999999999</v>
      </c>
      <c r="R176" s="225">
        <f>Q176*H176</f>
        <v>0.0027637999999999999</v>
      </c>
      <c r="S176" s="225">
        <v>0</v>
      </c>
      <c r="T176" s="226">
        <f>S176*H176</f>
        <v>0</v>
      </c>
      <c r="AR176" s="18" t="s">
        <v>142</v>
      </c>
      <c r="AT176" s="18" t="s">
        <v>137</v>
      </c>
      <c r="AU176" s="18" t="s">
        <v>80</v>
      </c>
      <c r="AY176" s="18" t="s">
        <v>135</v>
      </c>
      <c r="BE176" s="227">
        <f>IF(N176="základní",J176,0)</f>
        <v>0</v>
      </c>
      <c r="BF176" s="227">
        <f>IF(N176="snížená",J176,0)</f>
        <v>0</v>
      </c>
      <c r="BG176" s="227">
        <f>IF(N176="zákl. přenesená",J176,0)</f>
        <v>0</v>
      </c>
      <c r="BH176" s="227">
        <f>IF(N176="sníž. přenesená",J176,0)</f>
        <v>0</v>
      </c>
      <c r="BI176" s="227">
        <f>IF(N176="nulová",J176,0)</f>
        <v>0</v>
      </c>
      <c r="BJ176" s="18" t="s">
        <v>76</v>
      </c>
      <c r="BK176" s="227">
        <f>ROUND(I176*H176,2)</f>
        <v>0</v>
      </c>
      <c r="BL176" s="18" t="s">
        <v>142</v>
      </c>
      <c r="BM176" s="18" t="s">
        <v>254</v>
      </c>
    </row>
    <row r="177" s="1" customFormat="1">
      <c r="B177" s="39"/>
      <c r="C177" s="40"/>
      <c r="D177" s="228" t="s">
        <v>144</v>
      </c>
      <c r="E177" s="40"/>
      <c r="F177" s="229" t="s">
        <v>255</v>
      </c>
      <c r="G177" s="40"/>
      <c r="H177" s="40"/>
      <c r="I177" s="143"/>
      <c r="J177" s="40"/>
      <c r="K177" s="40"/>
      <c r="L177" s="44"/>
      <c r="M177" s="230"/>
      <c r="N177" s="80"/>
      <c r="O177" s="80"/>
      <c r="P177" s="80"/>
      <c r="Q177" s="80"/>
      <c r="R177" s="80"/>
      <c r="S177" s="80"/>
      <c r="T177" s="81"/>
      <c r="AT177" s="18" t="s">
        <v>144</v>
      </c>
      <c r="AU177" s="18" t="s">
        <v>80</v>
      </c>
    </row>
    <row r="178" s="12" customFormat="1">
      <c r="B178" s="231"/>
      <c r="C178" s="232"/>
      <c r="D178" s="228" t="s">
        <v>146</v>
      </c>
      <c r="E178" s="233" t="s">
        <v>19</v>
      </c>
      <c r="F178" s="234" t="s">
        <v>185</v>
      </c>
      <c r="G178" s="232"/>
      <c r="H178" s="233" t="s">
        <v>19</v>
      </c>
      <c r="I178" s="235"/>
      <c r="J178" s="232"/>
      <c r="K178" s="232"/>
      <c r="L178" s="236"/>
      <c r="M178" s="237"/>
      <c r="N178" s="238"/>
      <c r="O178" s="238"/>
      <c r="P178" s="238"/>
      <c r="Q178" s="238"/>
      <c r="R178" s="238"/>
      <c r="S178" s="238"/>
      <c r="T178" s="239"/>
      <c r="AT178" s="240" t="s">
        <v>146</v>
      </c>
      <c r="AU178" s="240" t="s">
        <v>80</v>
      </c>
      <c r="AV178" s="12" t="s">
        <v>76</v>
      </c>
      <c r="AW178" s="12" t="s">
        <v>33</v>
      </c>
      <c r="AX178" s="12" t="s">
        <v>72</v>
      </c>
      <c r="AY178" s="240" t="s">
        <v>135</v>
      </c>
    </row>
    <row r="179" s="13" customFormat="1">
      <c r="B179" s="241"/>
      <c r="C179" s="242"/>
      <c r="D179" s="228" t="s">
        <v>146</v>
      </c>
      <c r="E179" s="243" t="s">
        <v>19</v>
      </c>
      <c r="F179" s="244" t="s">
        <v>229</v>
      </c>
      <c r="G179" s="242"/>
      <c r="H179" s="245">
        <v>15.960000000000001</v>
      </c>
      <c r="I179" s="246"/>
      <c r="J179" s="242"/>
      <c r="K179" s="242"/>
      <c r="L179" s="247"/>
      <c r="M179" s="248"/>
      <c r="N179" s="249"/>
      <c r="O179" s="249"/>
      <c r="P179" s="249"/>
      <c r="Q179" s="249"/>
      <c r="R179" s="249"/>
      <c r="S179" s="249"/>
      <c r="T179" s="250"/>
      <c r="AT179" s="251" t="s">
        <v>146</v>
      </c>
      <c r="AU179" s="251" t="s">
        <v>80</v>
      </c>
      <c r="AV179" s="13" t="s">
        <v>80</v>
      </c>
      <c r="AW179" s="13" t="s">
        <v>33</v>
      </c>
      <c r="AX179" s="13" t="s">
        <v>72</v>
      </c>
      <c r="AY179" s="251" t="s">
        <v>135</v>
      </c>
    </row>
    <row r="180" s="13" customFormat="1">
      <c r="B180" s="241"/>
      <c r="C180" s="242"/>
      <c r="D180" s="228" t="s">
        <v>146</v>
      </c>
      <c r="E180" s="243" t="s">
        <v>19</v>
      </c>
      <c r="F180" s="244" t="s">
        <v>256</v>
      </c>
      <c r="G180" s="242"/>
      <c r="H180" s="245">
        <v>4</v>
      </c>
      <c r="I180" s="246"/>
      <c r="J180" s="242"/>
      <c r="K180" s="242"/>
      <c r="L180" s="247"/>
      <c r="M180" s="248"/>
      <c r="N180" s="249"/>
      <c r="O180" s="249"/>
      <c r="P180" s="249"/>
      <c r="Q180" s="249"/>
      <c r="R180" s="249"/>
      <c r="S180" s="249"/>
      <c r="T180" s="250"/>
      <c r="AT180" s="251" t="s">
        <v>146</v>
      </c>
      <c r="AU180" s="251" t="s">
        <v>80</v>
      </c>
      <c r="AV180" s="13" t="s">
        <v>80</v>
      </c>
      <c r="AW180" s="13" t="s">
        <v>33</v>
      </c>
      <c r="AX180" s="13" t="s">
        <v>72</v>
      </c>
      <c r="AY180" s="251" t="s">
        <v>135</v>
      </c>
    </row>
    <row r="181" s="12" customFormat="1">
      <c r="B181" s="231"/>
      <c r="C181" s="232"/>
      <c r="D181" s="228" t="s">
        <v>146</v>
      </c>
      <c r="E181" s="233" t="s">
        <v>19</v>
      </c>
      <c r="F181" s="234" t="s">
        <v>257</v>
      </c>
      <c r="G181" s="232"/>
      <c r="H181" s="233" t="s">
        <v>19</v>
      </c>
      <c r="I181" s="235"/>
      <c r="J181" s="232"/>
      <c r="K181" s="232"/>
      <c r="L181" s="236"/>
      <c r="M181" s="237"/>
      <c r="N181" s="238"/>
      <c r="O181" s="238"/>
      <c r="P181" s="238"/>
      <c r="Q181" s="238"/>
      <c r="R181" s="238"/>
      <c r="S181" s="238"/>
      <c r="T181" s="239"/>
      <c r="AT181" s="240" t="s">
        <v>146</v>
      </c>
      <c r="AU181" s="240" t="s">
        <v>80</v>
      </c>
      <c r="AV181" s="12" t="s">
        <v>76</v>
      </c>
      <c r="AW181" s="12" t="s">
        <v>33</v>
      </c>
      <c r="AX181" s="12" t="s">
        <v>72</v>
      </c>
      <c r="AY181" s="240" t="s">
        <v>135</v>
      </c>
    </row>
    <row r="182" s="13" customFormat="1">
      <c r="B182" s="241"/>
      <c r="C182" s="242"/>
      <c r="D182" s="228" t="s">
        <v>146</v>
      </c>
      <c r="E182" s="243" t="s">
        <v>19</v>
      </c>
      <c r="F182" s="244" t="s">
        <v>175</v>
      </c>
      <c r="G182" s="242"/>
      <c r="H182" s="245">
        <v>1.3</v>
      </c>
      <c r="I182" s="246"/>
      <c r="J182" s="242"/>
      <c r="K182" s="242"/>
      <c r="L182" s="247"/>
      <c r="M182" s="248"/>
      <c r="N182" s="249"/>
      <c r="O182" s="249"/>
      <c r="P182" s="249"/>
      <c r="Q182" s="249"/>
      <c r="R182" s="249"/>
      <c r="S182" s="249"/>
      <c r="T182" s="250"/>
      <c r="AT182" s="251" t="s">
        <v>146</v>
      </c>
      <c r="AU182" s="251" t="s">
        <v>80</v>
      </c>
      <c r="AV182" s="13" t="s">
        <v>80</v>
      </c>
      <c r="AW182" s="13" t="s">
        <v>33</v>
      </c>
      <c r="AX182" s="13" t="s">
        <v>72</v>
      </c>
      <c r="AY182" s="251" t="s">
        <v>135</v>
      </c>
    </row>
    <row r="183" s="14" customFormat="1">
      <c r="B183" s="252"/>
      <c r="C183" s="253"/>
      <c r="D183" s="228" t="s">
        <v>146</v>
      </c>
      <c r="E183" s="254" t="s">
        <v>19</v>
      </c>
      <c r="F183" s="255" t="s">
        <v>168</v>
      </c>
      <c r="G183" s="253"/>
      <c r="H183" s="256">
        <v>21.260000000000002</v>
      </c>
      <c r="I183" s="257"/>
      <c r="J183" s="253"/>
      <c r="K183" s="253"/>
      <c r="L183" s="258"/>
      <c r="M183" s="259"/>
      <c r="N183" s="260"/>
      <c r="O183" s="260"/>
      <c r="P183" s="260"/>
      <c r="Q183" s="260"/>
      <c r="R183" s="260"/>
      <c r="S183" s="260"/>
      <c r="T183" s="261"/>
      <c r="AT183" s="262" t="s">
        <v>146</v>
      </c>
      <c r="AU183" s="262" t="s">
        <v>80</v>
      </c>
      <c r="AV183" s="14" t="s">
        <v>142</v>
      </c>
      <c r="AW183" s="14" t="s">
        <v>33</v>
      </c>
      <c r="AX183" s="14" t="s">
        <v>76</v>
      </c>
      <c r="AY183" s="262" t="s">
        <v>135</v>
      </c>
    </row>
    <row r="184" s="1" customFormat="1" ht="20.4" customHeight="1">
      <c r="B184" s="39"/>
      <c r="C184" s="216" t="s">
        <v>258</v>
      </c>
      <c r="D184" s="216" t="s">
        <v>137</v>
      </c>
      <c r="E184" s="217" t="s">
        <v>259</v>
      </c>
      <c r="F184" s="218" t="s">
        <v>260</v>
      </c>
      <c r="G184" s="219" t="s">
        <v>163</v>
      </c>
      <c r="H184" s="220">
        <v>50</v>
      </c>
      <c r="I184" s="221"/>
      <c r="J184" s="222">
        <f>ROUND(I184*H184,2)</f>
        <v>0</v>
      </c>
      <c r="K184" s="218" t="s">
        <v>141</v>
      </c>
      <c r="L184" s="44"/>
      <c r="M184" s="223" t="s">
        <v>19</v>
      </c>
      <c r="N184" s="224" t="s">
        <v>43</v>
      </c>
      <c r="O184" s="80"/>
      <c r="P184" s="225">
        <f>O184*H184</f>
        <v>0</v>
      </c>
      <c r="Q184" s="225">
        <v>3.9499999999999998E-05</v>
      </c>
      <c r="R184" s="225">
        <f>Q184*H184</f>
        <v>0.0019749999999999998</v>
      </c>
      <c r="S184" s="225">
        <v>0</v>
      </c>
      <c r="T184" s="226">
        <f>S184*H184</f>
        <v>0</v>
      </c>
      <c r="AR184" s="18" t="s">
        <v>142</v>
      </c>
      <c r="AT184" s="18" t="s">
        <v>137</v>
      </c>
      <c r="AU184" s="18" t="s">
        <v>80</v>
      </c>
      <c r="AY184" s="18" t="s">
        <v>135</v>
      </c>
      <c r="BE184" s="227">
        <f>IF(N184="základní",J184,0)</f>
        <v>0</v>
      </c>
      <c r="BF184" s="227">
        <f>IF(N184="snížená",J184,0)</f>
        <v>0</v>
      </c>
      <c r="BG184" s="227">
        <f>IF(N184="zákl. přenesená",J184,0)</f>
        <v>0</v>
      </c>
      <c r="BH184" s="227">
        <f>IF(N184="sníž. přenesená",J184,0)</f>
        <v>0</v>
      </c>
      <c r="BI184" s="227">
        <f>IF(N184="nulová",J184,0)</f>
        <v>0</v>
      </c>
      <c r="BJ184" s="18" t="s">
        <v>76</v>
      </c>
      <c r="BK184" s="227">
        <f>ROUND(I184*H184,2)</f>
        <v>0</v>
      </c>
      <c r="BL184" s="18" t="s">
        <v>142</v>
      </c>
      <c r="BM184" s="18" t="s">
        <v>261</v>
      </c>
    </row>
    <row r="185" s="1" customFormat="1">
      <c r="B185" s="39"/>
      <c r="C185" s="40"/>
      <c r="D185" s="228" t="s">
        <v>144</v>
      </c>
      <c r="E185" s="40"/>
      <c r="F185" s="229" t="s">
        <v>262</v>
      </c>
      <c r="G185" s="40"/>
      <c r="H185" s="40"/>
      <c r="I185" s="143"/>
      <c r="J185" s="40"/>
      <c r="K185" s="40"/>
      <c r="L185" s="44"/>
      <c r="M185" s="230"/>
      <c r="N185" s="80"/>
      <c r="O185" s="80"/>
      <c r="P185" s="80"/>
      <c r="Q185" s="80"/>
      <c r="R185" s="80"/>
      <c r="S185" s="80"/>
      <c r="T185" s="81"/>
      <c r="AT185" s="18" t="s">
        <v>144</v>
      </c>
      <c r="AU185" s="18" t="s">
        <v>80</v>
      </c>
    </row>
    <row r="186" s="1" customFormat="1" ht="20.4" customHeight="1">
      <c r="B186" s="39"/>
      <c r="C186" s="216" t="s">
        <v>7</v>
      </c>
      <c r="D186" s="216" t="s">
        <v>137</v>
      </c>
      <c r="E186" s="217" t="s">
        <v>263</v>
      </c>
      <c r="F186" s="218" t="s">
        <v>264</v>
      </c>
      <c r="G186" s="219" t="s">
        <v>163</v>
      </c>
      <c r="H186" s="220">
        <v>3.1520000000000001</v>
      </c>
      <c r="I186" s="221"/>
      <c r="J186" s="222">
        <f>ROUND(I186*H186,2)</f>
        <v>0</v>
      </c>
      <c r="K186" s="218" t="s">
        <v>141</v>
      </c>
      <c r="L186" s="44"/>
      <c r="M186" s="223" t="s">
        <v>19</v>
      </c>
      <c r="N186" s="224" t="s">
        <v>43</v>
      </c>
      <c r="O186" s="80"/>
      <c r="P186" s="225">
        <f>O186*H186</f>
        <v>0</v>
      </c>
      <c r="Q186" s="225">
        <v>0</v>
      </c>
      <c r="R186" s="225">
        <f>Q186*H186</f>
        <v>0</v>
      </c>
      <c r="S186" s="225">
        <v>0.075999999999999998</v>
      </c>
      <c r="T186" s="226">
        <f>S186*H186</f>
        <v>0.23955200000000002</v>
      </c>
      <c r="AR186" s="18" t="s">
        <v>142</v>
      </c>
      <c r="AT186" s="18" t="s">
        <v>137</v>
      </c>
      <c r="AU186" s="18" t="s">
        <v>80</v>
      </c>
      <c r="AY186" s="18" t="s">
        <v>135</v>
      </c>
      <c r="BE186" s="227">
        <f>IF(N186="základní",J186,0)</f>
        <v>0</v>
      </c>
      <c r="BF186" s="227">
        <f>IF(N186="snížená",J186,0)</f>
        <v>0</v>
      </c>
      <c r="BG186" s="227">
        <f>IF(N186="zákl. přenesená",J186,0)</f>
        <v>0</v>
      </c>
      <c r="BH186" s="227">
        <f>IF(N186="sníž. přenesená",J186,0)</f>
        <v>0</v>
      </c>
      <c r="BI186" s="227">
        <f>IF(N186="nulová",J186,0)</f>
        <v>0</v>
      </c>
      <c r="BJ186" s="18" t="s">
        <v>76</v>
      </c>
      <c r="BK186" s="227">
        <f>ROUND(I186*H186,2)</f>
        <v>0</v>
      </c>
      <c r="BL186" s="18" t="s">
        <v>142</v>
      </c>
      <c r="BM186" s="18" t="s">
        <v>265</v>
      </c>
    </row>
    <row r="187" s="1" customFormat="1">
      <c r="B187" s="39"/>
      <c r="C187" s="40"/>
      <c r="D187" s="228" t="s">
        <v>144</v>
      </c>
      <c r="E187" s="40"/>
      <c r="F187" s="229" t="s">
        <v>266</v>
      </c>
      <c r="G187" s="40"/>
      <c r="H187" s="40"/>
      <c r="I187" s="143"/>
      <c r="J187" s="40"/>
      <c r="K187" s="40"/>
      <c r="L187" s="44"/>
      <c r="M187" s="230"/>
      <c r="N187" s="80"/>
      <c r="O187" s="80"/>
      <c r="P187" s="80"/>
      <c r="Q187" s="80"/>
      <c r="R187" s="80"/>
      <c r="S187" s="80"/>
      <c r="T187" s="81"/>
      <c r="AT187" s="18" t="s">
        <v>144</v>
      </c>
      <c r="AU187" s="18" t="s">
        <v>80</v>
      </c>
    </row>
    <row r="188" s="12" customFormat="1">
      <c r="B188" s="231"/>
      <c r="C188" s="232"/>
      <c r="D188" s="228" t="s">
        <v>146</v>
      </c>
      <c r="E188" s="233" t="s">
        <v>19</v>
      </c>
      <c r="F188" s="234" t="s">
        <v>267</v>
      </c>
      <c r="G188" s="232"/>
      <c r="H188" s="233" t="s">
        <v>19</v>
      </c>
      <c r="I188" s="235"/>
      <c r="J188" s="232"/>
      <c r="K188" s="232"/>
      <c r="L188" s="236"/>
      <c r="M188" s="237"/>
      <c r="N188" s="238"/>
      <c r="O188" s="238"/>
      <c r="P188" s="238"/>
      <c r="Q188" s="238"/>
      <c r="R188" s="238"/>
      <c r="S188" s="238"/>
      <c r="T188" s="239"/>
      <c r="AT188" s="240" t="s">
        <v>146</v>
      </c>
      <c r="AU188" s="240" t="s">
        <v>80</v>
      </c>
      <c r="AV188" s="12" t="s">
        <v>76</v>
      </c>
      <c r="AW188" s="12" t="s">
        <v>33</v>
      </c>
      <c r="AX188" s="12" t="s">
        <v>72</v>
      </c>
      <c r="AY188" s="240" t="s">
        <v>135</v>
      </c>
    </row>
    <row r="189" s="13" customFormat="1">
      <c r="B189" s="241"/>
      <c r="C189" s="242"/>
      <c r="D189" s="228" t="s">
        <v>146</v>
      </c>
      <c r="E189" s="243" t="s">
        <v>19</v>
      </c>
      <c r="F189" s="244" t="s">
        <v>268</v>
      </c>
      <c r="G189" s="242"/>
      <c r="H189" s="245">
        <v>3.1520000000000001</v>
      </c>
      <c r="I189" s="246"/>
      <c r="J189" s="242"/>
      <c r="K189" s="242"/>
      <c r="L189" s="247"/>
      <c r="M189" s="248"/>
      <c r="N189" s="249"/>
      <c r="O189" s="249"/>
      <c r="P189" s="249"/>
      <c r="Q189" s="249"/>
      <c r="R189" s="249"/>
      <c r="S189" s="249"/>
      <c r="T189" s="250"/>
      <c r="AT189" s="251" t="s">
        <v>146</v>
      </c>
      <c r="AU189" s="251" t="s">
        <v>80</v>
      </c>
      <c r="AV189" s="13" t="s">
        <v>80</v>
      </c>
      <c r="AW189" s="13" t="s">
        <v>33</v>
      </c>
      <c r="AX189" s="13" t="s">
        <v>76</v>
      </c>
      <c r="AY189" s="251" t="s">
        <v>135</v>
      </c>
    </row>
    <row r="190" s="1" customFormat="1" ht="20.4" customHeight="1">
      <c r="B190" s="39"/>
      <c r="C190" s="216" t="s">
        <v>269</v>
      </c>
      <c r="D190" s="216" t="s">
        <v>137</v>
      </c>
      <c r="E190" s="217" t="s">
        <v>270</v>
      </c>
      <c r="F190" s="218" t="s">
        <v>271</v>
      </c>
      <c r="G190" s="219" t="s">
        <v>236</v>
      </c>
      <c r="H190" s="220">
        <v>0.5</v>
      </c>
      <c r="I190" s="221"/>
      <c r="J190" s="222">
        <f>ROUND(I190*H190,2)</f>
        <v>0</v>
      </c>
      <c r="K190" s="218" t="s">
        <v>141</v>
      </c>
      <c r="L190" s="44"/>
      <c r="M190" s="223" t="s">
        <v>19</v>
      </c>
      <c r="N190" s="224" t="s">
        <v>43</v>
      </c>
      <c r="O190" s="80"/>
      <c r="P190" s="225">
        <f>O190*H190</f>
        <v>0</v>
      </c>
      <c r="Q190" s="225">
        <v>0</v>
      </c>
      <c r="R190" s="225">
        <f>Q190*H190</f>
        <v>0</v>
      </c>
      <c r="S190" s="225">
        <v>0.13200000000000001</v>
      </c>
      <c r="T190" s="226">
        <f>S190*H190</f>
        <v>0.066000000000000003</v>
      </c>
      <c r="AR190" s="18" t="s">
        <v>142</v>
      </c>
      <c r="AT190" s="18" t="s">
        <v>137</v>
      </c>
      <c r="AU190" s="18" t="s">
        <v>80</v>
      </c>
      <c r="AY190" s="18" t="s">
        <v>135</v>
      </c>
      <c r="BE190" s="227">
        <f>IF(N190="základní",J190,0)</f>
        <v>0</v>
      </c>
      <c r="BF190" s="227">
        <f>IF(N190="snížená",J190,0)</f>
        <v>0</v>
      </c>
      <c r="BG190" s="227">
        <f>IF(N190="zákl. přenesená",J190,0)</f>
        <v>0</v>
      </c>
      <c r="BH190" s="227">
        <f>IF(N190="sníž. přenesená",J190,0)</f>
        <v>0</v>
      </c>
      <c r="BI190" s="227">
        <f>IF(N190="nulová",J190,0)</f>
        <v>0</v>
      </c>
      <c r="BJ190" s="18" t="s">
        <v>76</v>
      </c>
      <c r="BK190" s="227">
        <f>ROUND(I190*H190,2)</f>
        <v>0</v>
      </c>
      <c r="BL190" s="18" t="s">
        <v>142</v>
      </c>
      <c r="BM190" s="18" t="s">
        <v>272</v>
      </c>
    </row>
    <row r="191" s="12" customFormat="1">
      <c r="B191" s="231"/>
      <c r="C191" s="232"/>
      <c r="D191" s="228" t="s">
        <v>146</v>
      </c>
      <c r="E191" s="233" t="s">
        <v>19</v>
      </c>
      <c r="F191" s="234" t="s">
        <v>147</v>
      </c>
      <c r="G191" s="232"/>
      <c r="H191" s="233" t="s">
        <v>19</v>
      </c>
      <c r="I191" s="235"/>
      <c r="J191" s="232"/>
      <c r="K191" s="232"/>
      <c r="L191" s="236"/>
      <c r="M191" s="237"/>
      <c r="N191" s="238"/>
      <c r="O191" s="238"/>
      <c r="P191" s="238"/>
      <c r="Q191" s="238"/>
      <c r="R191" s="238"/>
      <c r="S191" s="238"/>
      <c r="T191" s="239"/>
      <c r="AT191" s="240" t="s">
        <v>146</v>
      </c>
      <c r="AU191" s="240" t="s">
        <v>80</v>
      </c>
      <c r="AV191" s="12" t="s">
        <v>76</v>
      </c>
      <c r="AW191" s="12" t="s">
        <v>33</v>
      </c>
      <c r="AX191" s="12" t="s">
        <v>72</v>
      </c>
      <c r="AY191" s="240" t="s">
        <v>135</v>
      </c>
    </row>
    <row r="192" s="13" customFormat="1">
      <c r="B192" s="241"/>
      <c r="C192" s="242"/>
      <c r="D192" s="228" t="s">
        <v>146</v>
      </c>
      <c r="E192" s="243" t="s">
        <v>19</v>
      </c>
      <c r="F192" s="244" t="s">
        <v>273</v>
      </c>
      <c r="G192" s="242"/>
      <c r="H192" s="245">
        <v>0.5</v>
      </c>
      <c r="I192" s="246"/>
      <c r="J192" s="242"/>
      <c r="K192" s="242"/>
      <c r="L192" s="247"/>
      <c r="M192" s="248"/>
      <c r="N192" s="249"/>
      <c r="O192" s="249"/>
      <c r="P192" s="249"/>
      <c r="Q192" s="249"/>
      <c r="R192" s="249"/>
      <c r="S192" s="249"/>
      <c r="T192" s="250"/>
      <c r="AT192" s="251" t="s">
        <v>146</v>
      </c>
      <c r="AU192" s="251" t="s">
        <v>80</v>
      </c>
      <c r="AV192" s="13" t="s">
        <v>80</v>
      </c>
      <c r="AW192" s="13" t="s">
        <v>33</v>
      </c>
      <c r="AX192" s="13" t="s">
        <v>76</v>
      </c>
      <c r="AY192" s="251" t="s">
        <v>135</v>
      </c>
    </row>
    <row r="193" s="1" customFormat="1" ht="20.4" customHeight="1">
      <c r="B193" s="39"/>
      <c r="C193" s="216" t="s">
        <v>274</v>
      </c>
      <c r="D193" s="216" t="s">
        <v>137</v>
      </c>
      <c r="E193" s="217" t="s">
        <v>275</v>
      </c>
      <c r="F193" s="218" t="s">
        <v>276</v>
      </c>
      <c r="G193" s="219" t="s">
        <v>236</v>
      </c>
      <c r="H193" s="220">
        <v>0.5</v>
      </c>
      <c r="I193" s="221"/>
      <c r="J193" s="222">
        <f>ROUND(I193*H193,2)</f>
        <v>0</v>
      </c>
      <c r="K193" s="218" t="s">
        <v>141</v>
      </c>
      <c r="L193" s="44"/>
      <c r="M193" s="223" t="s">
        <v>19</v>
      </c>
      <c r="N193" s="224" t="s">
        <v>43</v>
      </c>
      <c r="O193" s="80"/>
      <c r="P193" s="225">
        <f>O193*H193</f>
        <v>0</v>
      </c>
      <c r="Q193" s="225">
        <v>0</v>
      </c>
      <c r="R193" s="225">
        <f>Q193*H193</f>
        <v>0</v>
      </c>
      <c r="S193" s="225">
        <v>0.043999999999999997</v>
      </c>
      <c r="T193" s="226">
        <f>S193*H193</f>
        <v>0.021999999999999999</v>
      </c>
      <c r="AR193" s="18" t="s">
        <v>142</v>
      </c>
      <c r="AT193" s="18" t="s">
        <v>137</v>
      </c>
      <c r="AU193" s="18" t="s">
        <v>80</v>
      </c>
      <c r="AY193" s="18" t="s">
        <v>135</v>
      </c>
      <c r="BE193" s="227">
        <f>IF(N193="základní",J193,0)</f>
        <v>0</v>
      </c>
      <c r="BF193" s="227">
        <f>IF(N193="snížená",J193,0)</f>
        <v>0</v>
      </c>
      <c r="BG193" s="227">
        <f>IF(N193="zákl. přenesená",J193,0)</f>
        <v>0</v>
      </c>
      <c r="BH193" s="227">
        <f>IF(N193="sníž. přenesená",J193,0)</f>
        <v>0</v>
      </c>
      <c r="BI193" s="227">
        <f>IF(N193="nulová",J193,0)</f>
        <v>0</v>
      </c>
      <c r="BJ193" s="18" t="s">
        <v>76</v>
      </c>
      <c r="BK193" s="227">
        <f>ROUND(I193*H193,2)</f>
        <v>0</v>
      </c>
      <c r="BL193" s="18" t="s">
        <v>142</v>
      </c>
      <c r="BM193" s="18" t="s">
        <v>277</v>
      </c>
    </row>
    <row r="194" s="1" customFormat="1" ht="20.4" customHeight="1">
      <c r="B194" s="39"/>
      <c r="C194" s="216" t="s">
        <v>278</v>
      </c>
      <c r="D194" s="216" t="s">
        <v>137</v>
      </c>
      <c r="E194" s="217" t="s">
        <v>279</v>
      </c>
      <c r="F194" s="218" t="s">
        <v>280</v>
      </c>
      <c r="G194" s="219" t="s">
        <v>236</v>
      </c>
      <c r="H194" s="220">
        <v>1.8</v>
      </c>
      <c r="I194" s="221"/>
      <c r="J194" s="222">
        <f>ROUND(I194*H194,2)</f>
        <v>0</v>
      </c>
      <c r="K194" s="218" t="s">
        <v>141</v>
      </c>
      <c r="L194" s="44"/>
      <c r="M194" s="223" t="s">
        <v>19</v>
      </c>
      <c r="N194" s="224" t="s">
        <v>43</v>
      </c>
      <c r="O194" s="80"/>
      <c r="P194" s="225">
        <f>O194*H194</f>
        <v>0</v>
      </c>
      <c r="Q194" s="225">
        <v>1.113E-05</v>
      </c>
      <c r="R194" s="225">
        <f>Q194*H194</f>
        <v>2.0034000000000002E-05</v>
      </c>
      <c r="S194" s="225">
        <v>0</v>
      </c>
      <c r="T194" s="226">
        <f>S194*H194</f>
        <v>0</v>
      </c>
      <c r="AR194" s="18" t="s">
        <v>142</v>
      </c>
      <c r="AT194" s="18" t="s">
        <v>137</v>
      </c>
      <c r="AU194" s="18" t="s">
        <v>80</v>
      </c>
      <c r="AY194" s="18" t="s">
        <v>135</v>
      </c>
      <c r="BE194" s="227">
        <f>IF(N194="základní",J194,0)</f>
        <v>0</v>
      </c>
      <c r="BF194" s="227">
        <f>IF(N194="snížená",J194,0)</f>
        <v>0</v>
      </c>
      <c r="BG194" s="227">
        <f>IF(N194="zákl. přenesená",J194,0)</f>
        <v>0</v>
      </c>
      <c r="BH194" s="227">
        <f>IF(N194="sníž. přenesená",J194,0)</f>
        <v>0</v>
      </c>
      <c r="BI194" s="227">
        <f>IF(N194="nulová",J194,0)</f>
        <v>0</v>
      </c>
      <c r="BJ194" s="18" t="s">
        <v>76</v>
      </c>
      <c r="BK194" s="227">
        <f>ROUND(I194*H194,2)</f>
        <v>0</v>
      </c>
      <c r="BL194" s="18" t="s">
        <v>142</v>
      </c>
      <c r="BM194" s="18" t="s">
        <v>281</v>
      </c>
    </row>
    <row r="195" s="12" customFormat="1">
      <c r="B195" s="231"/>
      <c r="C195" s="232"/>
      <c r="D195" s="228" t="s">
        <v>146</v>
      </c>
      <c r="E195" s="233" t="s">
        <v>19</v>
      </c>
      <c r="F195" s="234" t="s">
        <v>147</v>
      </c>
      <c r="G195" s="232"/>
      <c r="H195" s="233" t="s">
        <v>19</v>
      </c>
      <c r="I195" s="235"/>
      <c r="J195" s="232"/>
      <c r="K195" s="232"/>
      <c r="L195" s="236"/>
      <c r="M195" s="237"/>
      <c r="N195" s="238"/>
      <c r="O195" s="238"/>
      <c r="P195" s="238"/>
      <c r="Q195" s="238"/>
      <c r="R195" s="238"/>
      <c r="S195" s="238"/>
      <c r="T195" s="239"/>
      <c r="AT195" s="240" t="s">
        <v>146</v>
      </c>
      <c r="AU195" s="240" t="s">
        <v>80</v>
      </c>
      <c r="AV195" s="12" t="s">
        <v>76</v>
      </c>
      <c r="AW195" s="12" t="s">
        <v>33</v>
      </c>
      <c r="AX195" s="12" t="s">
        <v>72</v>
      </c>
      <c r="AY195" s="240" t="s">
        <v>135</v>
      </c>
    </row>
    <row r="196" s="13" customFormat="1">
      <c r="B196" s="241"/>
      <c r="C196" s="242"/>
      <c r="D196" s="228" t="s">
        <v>146</v>
      </c>
      <c r="E196" s="243" t="s">
        <v>19</v>
      </c>
      <c r="F196" s="244" t="s">
        <v>282</v>
      </c>
      <c r="G196" s="242"/>
      <c r="H196" s="245">
        <v>1.8</v>
      </c>
      <c r="I196" s="246"/>
      <c r="J196" s="242"/>
      <c r="K196" s="242"/>
      <c r="L196" s="247"/>
      <c r="M196" s="248"/>
      <c r="N196" s="249"/>
      <c r="O196" s="249"/>
      <c r="P196" s="249"/>
      <c r="Q196" s="249"/>
      <c r="R196" s="249"/>
      <c r="S196" s="249"/>
      <c r="T196" s="250"/>
      <c r="AT196" s="251" t="s">
        <v>146</v>
      </c>
      <c r="AU196" s="251" t="s">
        <v>80</v>
      </c>
      <c r="AV196" s="13" t="s">
        <v>80</v>
      </c>
      <c r="AW196" s="13" t="s">
        <v>33</v>
      </c>
      <c r="AX196" s="13" t="s">
        <v>76</v>
      </c>
      <c r="AY196" s="251" t="s">
        <v>135</v>
      </c>
    </row>
    <row r="197" s="1" customFormat="1" ht="20.4" customHeight="1">
      <c r="B197" s="39"/>
      <c r="C197" s="216" t="s">
        <v>283</v>
      </c>
      <c r="D197" s="216" t="s">
        <v>137</v>
      </c>
      <c r="E197" s="217" t="s">
        <v>284</v>
      </c>
      <c r="F197" s="218" t="s">
        <v>285</v>
      </c>
      <c r="G197" s="219" t="s">
        <v>163</v>
      </c>
      <c r="H197" s="220">
        <v>2.7000000000000002</v>
      </c>
      <c r="I197" s="221"/>
      <c r="J197" s="222">
        <f>ROUND(I197*H197,2)</f>
        <v>0</v>
      </c>
      <c r="K197" s="218" t="s">
        <v>141</v>
      </c>
      <c r="L197" s="44"/>
      <c r="M197" s="223" t="s">
        <v>19</v>
      </c>
      <c r="N197" s="224" t="s">
        <v>43</v>
      </c>
      <c r="O197" s="80"/>
      <c r="P197" s="225">
        <f>O197*H197</f>
        <v>0</v>
      </c>
      <c r="Q197" s="225">
        <v>0</v>
      </c>
      <c r="R197" s="225">
        <f>Q197*H197</f>
        <v>0</v>
      </c>
      <c r="S197" s="225">
        <v>0.01</v>
      </c>
      <c r="T197" s="226">
        <f>S197*H197</f>
        <v>0.027000000000000003</v>
      </c>
      <c r="AR197" s="18" t="s">
        <v>142</v>
      </c>
      <c r="AT197" s="18" t="s">
        <v>137</v>
      </c>
      <c r="AU197" s="18" t="s">
        <v>80</v>
      </c>
      <c r="AY197" s="18" t="s">
        <v>135</v>
      </c>
      <c r="BE197" s="227">
        <f>IF(N197="základní",J197,0)</f>
        <v>0</v>
      </c>
      <c r="BF197" s="227">
        <f>IF(N197="snížená",J197,0)</f>
        <v>0</v>
      </c>
      <c r="BG197" s="227">
        <f>IF(N197="zákl. přenesená",J197,0)</f>
        <v>0</v>
      </c>
      <c r="BH197" s="227">
        <f>IF(N197="sníž. přenesená",J197,0)</f>
        <v>0</v>
      </c>
      <c r="BI197" s="227">
        <f>IF(N197="nulová",J197,0)</f>
        <v>0</v>
      </c>
      <c r="BJ197" s="18" t="s">
        <v>76</v>
      </c>
      <c r="BK197" s="227">
        <f>ROUND(I197*H197,2)</f>
        <v>0</v>
      </c>
      <c r="BL197" s="18" t="s">
        <v>142</v>
      </c>
      <c r="BM197" s="18" t="s">
        <v>286</v>
      </c>
    </row>
    <row r="198" s="1" customFormat="1">
      <c r="B198" s="39"/>
      <c r="C198" s="40"/>
      <c r="D198" s="228" t="s">
        <v>144</v>
      </c>
      <c r="E198" s="40"/>
      <c r="F198" s="229" t="s">
        <v>287</v>
      </c>
      <c r="G198" s="40"/>
      <c r="H198" s="40"/>
      <c r="I198" s="143"/>
      <c r="J198" s="40"/>
      <c r="K198" s="40"/>
      <c r="L198" s="44"/>
      <c r="M198" s="230"/>
      <c r="N198" s="80"/>
      <c r="O198" s="80"/>
      <c r="P198" s="80"/>
      <c r="Q198" s="80"/>
      <c r="R198" s="80"/>
      <c r="S198" s="80"/>
      <c r="T198" s="81"/>
      <c r="AT198" s="18" t="s">
        <v>144</v>
      </c>
      <c r="AU198" s="18" t="s">
        <v>80</v>
      </c>
    </row>
    <row r="199" s="12" customFormat="1">
      <c r="B199" s="231"/>
      <c r="C199" s="232"/>
      <c r="D199" s="228" t="s">
        <v>146</v>
      </c>
      <c r="E199" s="233" t="s">
        <v>19</v>
      </c>
      <c r="F199" s="234" t="s">
        <v>267</v>
      </c>
      <c r="G199" s="232"/>
      <c r="H199" s="233" t="s">
        <v>19</v>
      </c>
      <c r="I199" s="235"/>
      <c r="J199" s="232"/>
      <c r="K199" s="232"/>
      <c r="L199" s="236"/>
      <c r="M199" s="237"/>
      <c r="N199" s="238"/>
      <c r="O199" s="238"/>
      <c r="P199" s="238"/>
      <c r="Q199" s="238"/>
      <c r="R199" s="238"/>
      <c r="S199" s="238"/>
      <c r="T199" s="239"/>
      <c r="AT199" s="240" t="s">
        <v>146</v>
      </c>
      <c r="AU199" s="240" t="s">
        <v>80</v>
      </c>
      <c r="AV199" s="12" t="s">
        <v>76</v>
      </c>
      <c r="AW199" s="12" t="s">
        <v>33</v>
      </c>
      <c r="AX199" s="12" t="s">
        <v>72</v>
      </c>
      <c r="AY199" s="240" t="s">
        <v>135</v>
      </c>
    </row>
    <row r="200" s="13" customFormat="1">
      <c r="B200" s="241"/>
      <c r="C200" s="242"/>
      <c r="D200" s="228" t="s">
        <v>146</v>
      </c>
      <c r="E200" s="243" t="s">
        <v>19</v>
      </c>
      <c r="F200" s="244" t="s">
        <v>174</v>
      </c>
      <c r="G200" s="242"/>
      <c r="H200" s="245">
        <v>1.3999999999999999</v>
      </c>
      <c r="I200" s="246"/>
      <c r="J200" s="242"/>
      <c r="K200" s="242"/>
      <c r="L200" s="247"/>
      <c r="M200" s="248"/>
      <c r="N200" s="249"/>
      <c r="O200" s="249"/>
      <c r="P200" s="249"/>
      <c r="Q200" s="249"/>
      <c r="R200" s="249"/>
      <c r="S200" s="249"/>
      <c r="T200" s="250"/>
      <c r="AT200" s="251" t="s">
        <v>146</v>
      </c>
      <c r="AU200" s="251" t="s">
        <v>80</v>
      </c>
      <c r="AV200" s="13" t="s">
        <v>80</v>
      </c>
      <c r="AW200" s="13" t="s">
        <v>33</v>
      </c>
      <c r="AX200" s="13" t="s">
        <v>72</v>
      </c>
      <c r="AY200" s="251" t="s">
        <v>135</v>
      </c>
    </row>
    <row r="201" s="13" customFormat="1">
      <c r="B201" s="241"/>
      <c r="C201" s="242"/>
      <c r="D201" s="228" t="s">
        <v>146</v>
      </c>
      <c r="E201" s="243" t="s">
        <v>19</v>
      </c>
      <c r="F201" s="244" t="s">
        <v>175</v>
      </c>
      <c r="G201" s="242"/>
      <c r="H201" s="245">
        <v>1.3</v>
      </c>
      <c r="I201" s="246"/>
      <c r="J201" s="242"/>
      <c r="K201" s="242"/>
      <c r="L201" s="247"/>
      <c r="M201" s="248"/>
      <c r="N201" s="249"/>
      <c r="O201" s="249"/>
      <c r="P201" s="249"/>
      <c r="Q201" s="249"/>
      <c r="R201" s="249"/>
      <c r="S201" s="249"/>
      <c r="T201" s="250"/>
      <c r="AT201" s="251" t="s">
        <v>146</v>
      </c>
      <c r="AU201" s="251" t="s">
        <v>80</v>
      </c>
      <c r="AV201" s="13" t="s">
        <v>80</v>
      </c>
      <c r="AW201" s="13" t="s">
        <v>33</v>
      </c>
      <c r="AX201" s="13" t="s">
        <v>72</v>
      </c>
      <c r="AY201" s="251" t="s">
        <v>135</v>
      </c>
    </row>
    <row r="202" s="14" customFormat="1">
      <c r="B202" s="252"/>
      <c r="C202" s="253"/>
      <c r="D202" s="228" t="s">
        <v>146</v>
      </c>
      <c r="E202" s="254" t="s">
        <v>19</v>
      </c>
      <c r="F202" s="255" t="s">
        <v>168</v>
      </c>
      <c r="G202" s="253"/>
      <c r="H202" s="256">
        <v>2.7000000000000002</v>
      </c>
      <c r="I202" s="257"/>
      <c r="J202" s="253"/>
      <c r="K202" s="253"/>
      <c r="L202" s="258"/>
      <c r="M202" s="259"/>
      <c r="N202" s="260"/>
      <c r="O202" s="260"/>
      <c r="P202" s="260"/>
      <c r="Q202" s="260"/>
      <c r="R202" s="260"/>
      <c r="S202" s="260"/>
      <c r="T202" s="261"/>
      <c r="AT202" s="262" t="s">
        <v>146</v>
      </c>
      <c r="AU202" s="262" t="s">
        <v>80</v>
      </c>
      <c r="AV202" s="14" t="s">
        <v>142</v>
      </c>
      <c r="AW202" s="14" t="s">
        <v>33</v>
      </c>
      <c r="AX202" s="14" t="s">
        <v>76</v>
      </c>
      <c r="AY202" s="262" t="s">
        <v>135</v>
      </c>
    </row>
    <row r="203" s="1" customFormat="1" ht="20.4" customHeight="1">
      <c r="B203" s="39"/>
      <c r="C203" s="216" t="s">
        <v>288</v>
      </c>
      <c r="D203" s="216" t="s">
        <v>137</v>
      </c>
      <c r="E203" s="217" t="s">
        <v>289</v>
      </c>
      <c r="F203" s="218" t="s">
        <v>290</v>
      </c>
      <c r="G203" s="219" t="s">
        <v>163</v>
      </c>
      <c r="H203" s="220">
        <v>14.560000000000001</v>
      </c>
      <c r="I203" s="221"/>
      <c r="J203" s="222">
        <f>ROUND(I203*H203,2)</f>
        <v>0</v>
      </c>
      <c r="K203" s="218" t="s">
        <v>141</v>
      </c>
      <c r="L203" s="44"/>
      <c r="M203" s="223" t="s">
        <v>19</v>
      </c>
      <c r="N203" s="224" t="s">
        <v>43</v>
      </c>
      <c r="O203" s="80"/>
      <c r="P203" s="225">
        <f>O203*H203</f>
        <v>0</v>
      </c>
      <c r="Q203" s="225">
        <v>0</v>
      </c>
      <c r="R203" s="225">
        <f>Q203*H203</f>
        <v>0</v>
      </c>
      <c r="S203" s="225">
        <v>0.050000000000000003</v>
      </c>
      <c r="T203" s="226">
        <f>S203*H203</f>
        <v>0.72800000000000009</v>
      </c>
      <c r="AR203" s="18" t="s">
        <v>142</v>
      </c>
      <c r="AT203" s="18" t="s">
        <v>137</v>
      </c>
      <c r="AU203" s="18" t="s">
        <v>80</v>
      </c>
      <c r="AY203" s="18" t="s">
        <v>135</v>
      </c>
      <c r="BE203" s="227">
        <f>IF(N203="základní",J203,0)</f>
        <v>0</v>
      </c>
      <c r="BF203" s="227">
        <f>IF(N203="snížená",J203,0)</f>
        <v>0</v>
      </c>
      <c r="BG203" s="227">
        <f>IF(N203="zákl. přenesená",J203,0)</f>
        <v>0</v>
      </c>
      <c r="BH203" s="227">
        <f>IF(N203="sníž. přenesená",J203,0)</f>
        <v>0</v>
      </c>
      <c r="BI203" s="227">
        <f>IF(N203="nulová",J203,0)</f>
        <v>0</v>
      </c>
      <c r="BJ203" s="18" t="s">
        <v>76</v>
      </c>
      <c r="BK203" s="227">
        <f>ROUND(I203*H203,2)</f>
        <v>0</v>
      </c>
      <c r="BL203" s="18" t="s">
        <v>142</v>
      </c>
      <c r="BM203" s="18" t="s">
        <v>291</v>
      </c>
    </row>
    <row r="204" s="1" customFormat="1">
      <c r="B204" s="39"/>
      <c r="C204" s="40"/>
      <c r="D204" s="228" t="s">
        <v>144</v>
      </c>
      <c r="E204" s="40"/>
      <c r="F204" s="229" t="s">
        <v>287</v>
      </c>
      <c r="G204" s="40"/>
      <c r="H204" s="40"/>
      <c r="I204" s="143"/>
      <c r="J204" s="40"/>
      <c r="K204" s="40"/>
      <c r="L204" s="44"/>
      <c r="M204" s="230"/>
      <c r="N204" s="80"/>
      <c r="O204" s="80"/>
      <c r="P204" s="80"/>
      <c r="Q204" s="80"/>
      <c r="R204" s="80"/>
      <c r="S204" s="80"/>
      <c r="T204" s="81"/>
      <c r="AT204" s="18" t="s">
        <v>144</v>
      </c>
      <c r="AU204" s="18" t="s">
        <v>80</v>
      </c>
    </row>
    <row r="205" s="12" customFormat="1">
      <c r="B205" s="231"/>
      <c r="C205" s="232"/>
      <c r="D205" s="228" t="s">
        <v>146</v>
      </c>
      <c r="E205" s="233" t="s">
        <v>19</v>
      </c>
      <c r="F205" s="234" t="s">
        <v>267</v>
      </c>
      <c r="G205" s="232"/>
      <c r="H205" s="233" t="s">
        <v>19</v>
      </c>
      <c r="I205" s="235"/>
      <c r="J205" s="232"/>
      <c r="K205" s="232"/>
      <c r="L205" s="236"/>
      <c r="M205" s="237"/>
      <c r="N205" s="238"/>
      <c r="O205" s="238"/>
      <c r="P205" s="238"/>
      <c r="Q205" s="238"/>
      <c r="R205" s="238"/>
      <c r="S205" s="238"/>
      <c r="T205" s="239"/>
      <c r="AT205" s="240" t="s">
        <v>146</v>
      </c>
      <c r="AU205" s="240" t="s">
        <v>80</v>
      </c>
      <c r="AV205" s="12" t="s">
        <v>76</v>
      </c>
      <c r="AW205" s="12" t="s">
        <v>33</v>
      </c>
      <c r="AX205" s="12" t="s">
        <v>72</v>
      </c>
      <c r="AY205" s="240" t="s">
        <v>135</v>
      </c>
    </row>
    <row r="206" s="13" customFormat="1">
      <c r="B206" s="241"/>
      <c r="C206" s="242"/>
      <c r="D206" s="228" t="s">
        <v>146</v>
      </c>
      <c r="E206" s="243" t="s">
        <v>19</v>
      </c>
      <c r="F206" s="244" t="s">
        <v>180</v>
      </c>
      <c r="G206" s="242"/>
      <c r="H206" s="245">
        <v>14.560000000000001</v>
      </c>
      <c r="I206" s="246"/>
      <c r="J206" s="242"/>
      <c r="K206" s="242"/>
      <c r="L206" s="247"/>
      <c r="M206" s="248"/>
      <c r="N206" s="249"/>
      <c r="O206" s="249"/>
      <c r="P206" s="249"/>
      <c r="Q206" s="249"/>
      <c r="R206" s="249"/>
      <c r="S206" s="249"/>
      <c r="T206" s="250"/>
      <c r="AT206" s="251" t="s">
        <v>146</v>
      </c>
      <c r="AU206" s="251" t="s">
        <v>80</v>
      </c>
      <c r="AV206" s="13" t="s">
        <v>80</v>
      </c>
      <c r="AW206" s="13" t="s">
        <v>33</v>
      </c>
      <c r="AX206" s="13" t="s">
        <v>76</v>
      </c>
      <c r="AY206" s="251" t="s">
        <v>135</v>
      </c>
    </row>
    <row r="207" s="1" customFormat="1" ht="20.4" customHeight="1">
      <c r="B207" s="39"/>
      <c r="C207" s="216" t="s">
        <v>292</v>
      </c>
      <c r="D207" s="216" t="s">
        <v>137</v>
      </c>
      <c r="E207" s="217" t="s">
        <v>293</v>
      </c>
      <c r="F207" s="218" t="s">
        <v>294</v>
      </c>
      <c r="G207" s="219" t="s">
        <v>163</v>
      </c>
      <c r="H207" s="220">
        <v>8.5239999999999991</v>
      </c>
      <c r="I207" s="221"/>
      <c r="J207" s="222">
        <f>ROUND(I207*H207,2)</f>
        <v>0</v>
      </c>
      <c r="K207" s="218" t="s">
        <v>141</v>
      </c>
      <c r="L207" s="44"/>
      <c r="M207" s="223" t="s">
        <v>19</v>
      </c>
      <c r="N207" s="224" t="s">
        <v>43</v>
      </c>
      <c r="O207" s="80"/>
      <c r="P207" s="225">
        <f>O207*H207</f>
        <v>0</v>
      </c>
      <c r="Q207" s="225">
        <v>0</v>
      </c>
      <c r="R207" s="225">
        <f>Q207*H207</f>
        <v>0</v>
      </c>
      <c r="S207" s="225">
        <v>0.02</v>
      </c>
      <c r="T207" s="226">
        <f>S207*H207</f>
        <v>0.17047999999999999</v>
      </c>
      <c r="AR207" s="18" t="s">
        <v>142</v>
      </c>
      <c r="AT207" s="18" t="s">
        <v>137</v>
      </c>
      <c r="AU207" s="18" t="s">
        <v>80</v>
      </c>
      <c r="AY207" s="18" t="s">
        <v>135</v>
      </c>
      <c r="BE207" s="227">
        <f>IF(N207="základní",J207,0)</f>
        <v>0</v>
      </c>
      <c r="BF207" s="227">
        <f>IF(N207="snížená",J207,0)</f>
        <v>0</v>
      </c>
      <c r="BG207" s="227">
        <f>IF(N207="zákl. přenesená",J207,0)</f>
        <v>0</v>
      </c>
      <c r="BH207" s="227">
        <f>IF(N207="sníž. přenesená",J207,0)</f>
        <v>0</v>
      </c>
      <c r="BI207" s="227">
        <f>IF(N207="nulová",J207,0)</f>
        <v>0</v>
      </c>
      <c r="BJ207" s="18" t="s">
        <v>76</v>
      </c>
      <c r="BK207" s="227">
        <f>ROUND(I207*H207,2)</f>
        <v>0</v>
      </c>
      <c r="BL207" s="18" t="s">
        <v>142</v>
      </c>
      <c r="BM207" s="18" t="s">
        <v>295</v>
      </c>
    </row>
    <row r="208" s="1" customFormat="1">
      <c r="B208" s="39"/>
      <c r="C208" s="40"/>
      <c r="D208" s="228" t="s">
        <v>144</v>
      </c>
      <c r="E208" s="40"/>
      <c r="F208" s="229" t="s">
        <v>287</v>
      </c>
      <c r="G208" s="40"/>
      <c r="H208" s="40"/>
      <c r="I208" s="143"/>
      <c r="J208" s="40"/>
      <c r="K208" s="40"/>
      <c r="L208" s="44"/>
      <c r="M208" s="230"/>
      <c r="N208" s="80"/>
      <c r="O208" s="80"/>
      <c r="P208" s="80"/>
      <c r="Q208" s="80"/>
      <c r="R208" s="80"/>
      <c r="S208" s="80"/>
      <c r="T208" s="81"/>
      <c r="AT208" s="18" t="s">
        <v>144</v>
      </c>
      <c r="AU208" s="18" t="s">
        <v>80</v>
      </c>
    </row>
    <row r="209" s="12" customFormat="1">
      <c r="B209" s="231"/>
      <c r="C209" s="232"/>
      <c r="D209" s="228" t="s">
        <v>146</v>
      </c>
      <c r="E209" s="233" t="s">
        <v>19</v>
      </c>
      <c r="F209" s="234" t="s">
        <v>147</v>
      </c>
      <c r="G209" s="232"/>
      <c r="H209" s="233" t="s">
        <v>19</v>
      </c>
      <c r="I209" s="235"/>
      <c r="J209" s="232"/>
      <c r="K209" s="232"/>
      <c r="L209" s="236"/>
      <c r="M209" s="237"/>
      <c r="N209" s="238"/>
      <c r="O209" s="238"/>
      <c r="P209" s="238"/>
      <c r="Q209" s="238"/>
      <c r="R209" s="238"/>
      <c r="S209" s="238"/>
      <c r="T209" s="239"/>
      <c r="AT209" s="240" t="s">
        <v>146</v>
      </c>
      <c r="AU209" s="240" t="s">
        <v>80</v>
      </c>
      <c r="AV209" s="12" t="s">
        <v>76</v>
      </c>
      <c r="AW209" s="12" t="s">
        <v>33</v>
      </c>
      <c r="AX209" s="12" t="s">
        <v>72</v>
      </c>
      <c r="AY209" s="240" t="s">
        <v>135</v>
      </c>
    </row>
    <row r="210" s="13" customFormat="1">
      <c r="B210" s="241"/>
      <c r="C210" s="242"/>
      <c r="D210" s="228" t="s">
        <v>146</v>
      </c>
      <c r="E210" s="243" t="s">
        <v>19</v>
      </c>
      <c r="F210" s="244" t="s">
        <v>194</v>
      </c>
      <c r="G210" s="242"/>
      <c r="H210" s="245">
        <v>7.7629999999999999</v>
      </c>
      <c r="I210" s="246"/>
      <c r="J210" s="242"/>
      <c r="K210" s="242"/>
      <c r="L210" s="247"/>
      <c r="M210" s="248"/>
      <c r="N210" s="249"/>
      <c r="O210" s="249"/>
      <c r="P210" s="249"/>
      <c r="Q210" s="249"/>
      <c r="R210" s="249"/>
      <c r="S210" s="249"/>
      <c r="T210" s="250"/>
      <c r="AT210" s="251" t="s">
        <v>146</v>
      </c>
      <c r="AU210" s="251" t="s">
        <v>80</v>
      </c>
      <c r="AV210" s="13" t="s">
        <v>80</v>
      </c>
      <c r="AW210" s="13" t="s">
        <v>33</v>
      </c>
      <c r="AX210" s="13" t="s">
        <v>72</v>
      </c>
      <c r="AY210" s="251" t="s">
        <v>135</v>
      </c>
    </row>
    <row r="211" s="13" customFormat="1">
      <c r="B211" s="241"/>
      <c r="C211" s="242"/>
      <c r="D211" s="228" t="s">
        <v>146</v>
      </c>
      <c r="E211" s="243" t="s">
        <v>19</v>
      </c>
      <c r="F211" s="244" t="s">
        <v>195</v>
      </c>
      <c r="G211" s="242"/>
      <c r="H211" s="245">
        <v>-1.5760000000000001</v>
      </c>
      <c r="I211" s="246"/>
      <c r="J211" s="242"/>
      <c r="K211" s="242"/>
      <c r="L211" s="247"/>
      <c r="M211" s="248"/>
      <c r="N211" s="249"/>
      <c r="O211" s="249"/>
      <c r="P211" s="249"/>
      <c r="Q211" s="249"/>
      <c r="R211" s="249"/>
      <c r="S211" s="249"/>
      <c r="T211" s="250"/>
      <c r="AT211" s="251" t="s">
        <v>146</v>
      </c>
      <c r="AU211" s="251" t="s">
        <v>80</v>
      </c>
      <c r="AV211" s="13" t="s">
        <v>80</v>
      </c>
      <c r="AW211" s="13" t="s">
        <v>33</v>
      </c>
      <c r="AX211" s="13" t="s">
        <v>72</v>
      </c>
      <c r="AY211" s="251" t="s">
        <v>135</v>
      </c>
    </row>
    <row r="212" s="13" customFormat="1">
      <c r="B212" s="241"/>
      <c r="C212" s="242"/>
      <c r="D212" s="228" t="s">
        <v>146</v>
      </c>
      <c r="E212" s="243" t="s">
        <v>19</v>
      </c>
      <c r="F212" s="244" t="s">
        <v>196</v>
      </c>
      <c r="G212" s="242"/>
      <c r="H212" s="245">
        <v>-1.1819999999999999</v>
      </c>
      <c r="I212" s="246"/>
      <c r="J212" s="242"/>
      <c r="K212" s="242"/>
      <c r="L212" s="247"/>
      <c r="M212" s="248"/>
      <c r="N212" s="249"/>
      <c r="O212" s="249"/>
      <c r="P212" s="249"/>
      <c r="Q212" s="249"/>
      <c r="R212" s="249"/>
      <c r="S212" s="249"/>
      <c r="T212" s="250"/>
      <c r="AT212" s="251" t="s">
        <v>146</v>
      </c>
      <c r="AU212" s="251" t="s">
        <v>80</v>
      </c>
      <c r="AV212" s="13" t="s">
        <v>80</v>
      </c>
      <c r="AW212" s="13" t="s">
        <v>33</v>
      </c>
      <c r="AX212" s="13" t="s">
        <v>72</v>
      </c>
      <c r="AY212" s="251" t="s">
        <v>135</v>
      </c>
    </row>
    <row r="213" s="13" customFormat="1">
      <c r="B213" s="241"/>
      <c r="C213" s="242"/>
      <c r="D213" s="228" t="s">
        <v>146</v>
      </c>
      <c r="E213" s="243" t="s">
        <v>19</v>
      </c>
      <c r="F213" s="244" t="s">
        <v>197</v>
      </c>
      <c r="G213" s="242"/>
      <c r="H213" s="245">
        <v>0.73499999999999999</v>
      </c>
      <c r="I213" s="246"/>
      <c r="J213" s="242"/>
      <c r="K213" s="242"/>
      <c r="L213" s="247"/>
      <c r="M213" s="248"/>
      <c r="N213" s="249"/>
      <c r="O213" s="249"/>
      <c r="P213" s="249"/>
      <c r="Q213" s="249"/>
      <c r="R213" s="249"/>
      <c r="S213" s="249"/>
      <c r="T213" s="250"/>
      <c r="AT213" s="251" t="s">
        <v>146</v>
      </c>
      <c r="AU213" s="251" t="s">
        <v>80</v>
      </c>
      <c r="AV213" s="13" t="s">
        <v>80</v>
      </c>
      <c r="AW213" s="13" t="s">
        <v>33</v>
      </c>
      <c r="AX213" s="13" t="s">
        <v>72</v>
      </c>
      <c r="AY213" s="251" t="s">
        <v>135</v>
      </c>
    </row>
    <row r="214" s="12" customFormat="1">
      <c r="B214" s="231"/>
      <c r="C214" s="232"/>
      <c r="D214" s="228" t="s">
        <v>146</v>
      </c>
      <c r="E214" s="233" t="s">
        <v>19</v>
      </c>
      <c r="F214" s="234" t="s">
        <v>198</v>
      </c>
      <c r="G214" s="232"/>
      <c r="H214" s="233" t="s">
        <v>19</v>
      </c>
      <c r="I214" s="235"/>
      <c r="J214" s="232"/>
      <c r="K214" s="232"/>
      <c r="L214" s="236"/>
      <c r="M214" s="237"/>
      <c r="N214" s="238"/>
      <c r="O214" s="238"/>
      <c r="P214" s="238"/>
      <c r="Q214" s="238"/>
      <c r="R214" s="238"/>
      <c r="S214" s="238"/>
      <c r="T214" s="239"/>
      <c r="AT214" s="240" t="s">
        <v>146</v>
      </c>
      <c r="AU214" s="240" t="s">
        <v>80</v>
      </c>
      <c r="AV214" s="12" t="s">
        <v>76</v>
      </c>
      <c r="AW214" s="12" t="s">
        <v>33</v>
      </c>
      <c r="AX214" s="12" t="s">
        <v>72</v>
      </c>
      <c r="AY214" s="240" t="s">
        <v>135</v>
      </c>
    </row>
    <row r="215" s="13" customFormat="1">
      <c r="B215" s="241"/>
      <c r="C215" s="242"/>
      <c r="D215" s="228" t="s">
        <v>146</v>
      </c>
      <c r="E215" s="243" t="s">
        <v>19</v>
      </c>
      <c r="F215" s="244" t="s">
        <v>199</v>
      </c>
      <c r="G215" s="242"/>
      <c r="H215" s="245">
        <v>2.7839999999999998</v>
      </c>
      <c r="I215" s="246"/>
      <c r="J215" s="242"/>
      <c r="K215" s="242"/>
      <c r="L215" s="247"/>
      <c r="M215" s="248"/>
      <c r="N215" s="249"/>
      <c r="O215" s="249"/>
      <c r="P215" s="249"/>
      <c r="Q215" s="249"/>
      <c r="R215" s="249"/>
      <c r="S215" s="249"/>
      <c r="T215" s="250"/>
      <c r="AT215" s="251" t="s">
        <v>146</v>
      </c>
      <c r="AU215" s="251" t="s">
        <v>80</v>
      </c>
      <c r="AV215" s="13" t="s">
        <v>80</v>
      </c>
      <c r="AW215" s="13" t="s">
        <v>33</v>
      </c>
      <c r="AX215" s="13" t="s">
        <v>72</v>
      </c>
      <c r="AY215" s="251" t="s">
        <v>135</v>
      </c>
    </row>
    <row r="216" s="14" customFormat="1">
      <c r="B216" s="252"/>
      <c r="C216" s="253"/>
      <c r="D216" s="228" t="s">
        <v>146</v>
      </c>
      <c r="E216" s="254" t="s">
        <v>19</v>
      </c>
      <c r="F216" s="255" t="s">
        <v>168</v>
      </c>
      <c r="G216" s="253"/>
      <c r="H216" s="256">
        <v>8.5239999999999991</v>
      </c>
      <c r="I216" s="257"/>
      <c r="J216" s="253"/>
      <c r="K216" s="253"/>
      <c r="L216" s="258"/>
      <c r="M216" s="259"/>
      <c r="N216" s="260"/>
      <c r="O216" s="260"/>
      <c r="P216" s="260"/>
      <c r="Q216" s="260"/>
      <c r="R216" s="260"/>
      <c r="S216" s="260"/>
      <c r="T216" s="261"/>
      <c r="AT216" s="262" t="s">
        <v>146</v>
      </c>
      <c r="AU216" s="262" t="s">
        <v>80</v>
      </c>
      <c r="AV216" s="14" t="s">
        <v>142</v>
      </c>
      <c r="AW216" s="14" t="s">
        <v>33</v>
      </c>
      <c r="AX216" s="14" t="s">
        <v>76</v>
      </c>
      <c r="AY216" s="262" t="s">
        <v>135</v>
      </c>
    </row>
    <row r="217" s="1" customFormat="1" ht="20.4" customHeight="1">
      <c r="B217" s="39"/>
      <c r="C217" s="216" t="s">
        <v>296</v>
      </c>
      <c r="D217" s="216" t="s">
        <v>137</v>
      </c>
      <c r="E217" s="217" t="s">
        <v>297</v>
      </c>
      <c r="F217" s="218" t="s">
        <v>298</v>
      </c>
      <c r="G217" s="219" t="s">
        <v>163</v>
      </c>
      <c r="H217" s="220">
        <v>2.7000000000000002</v>
      </c>
      <c r="I217" s="221"/>
      <c r="J217" s="222">
        <f>ROUND(I217*H217,2)</f>
        <v>0</v>
      </c>
      <c r="K217" s="218" t="s">
        <v>141</v>
      </c>
      <c r="L217" s="44"/>
      <c r="M217" s="223" t="s">
        <v>19</v>
      </c>
      <c r="N217" s="224" t="s">
        <v>43</v>
      </c>
      <c r="O217" s="80"/>
      <c r="P217" s="225">
        <f>O217*H217</f>
        <v>0</v>
      </c>
      <c r="Q217" s="225">
        <v>0</v>
      </c>
      <c r="R217" s="225">
        <f>Q217*H217</f>
        <v>0</v>
      </c>
      <c r="S217" s="225">
        <v>0</v>
      </c>
      <c r="T217" s="226">
        <f>S217*H217</f>
        <v>0</v>
      </c>
      <c r="AR217" s="18" t="s">
        <v>142</v>
      </c>
      <c r="AT217" s="18" t="s">
        <v>137</v>
      </c>
      <c r="AU217" s="18" t="s">
        <v>80</v>
      </c>
      <c r="AY217" s="18" t="s">
        <v>135</v>
      </c>
      <c r="BE217" s="227">
        <f>IF(N217="základní",J217,0)</f>
        <v>0</v>
      </c>
      <c r="BF217" s="227">
        <f>IF(N217="snížená",J217,0)</f>
        <v>0</v>
      </c>
      <c r="BG217" s="227">
        <f>IF(N217="zákl. přenesená",J217,0)</f>
        <v>0</v>
      </c>
      <c r="BH217" s="227">
        <f>IF(N217="sníž. přenesená",J217,0)</f>
        <v>0</v>
      </c>
      <c r="BI217" s="227">
        <f>IF(N217="nulová",J217,0)</f>
        <v>0</v>
      </c>
      <c r="BJ217" s="18" t="s">
        <v>76</v>
      </c>
      <c r="BK217" s="227">
        <f>ROUND(I217*H217,2)</f>
        <v>0</v>
      </c>
      <c r="BL217" s="18" t="s">
        <v>142</v>
      </c>
      <c r="BM217" s="18" t="s">
        <v>299</v>
      </c>
    </row>
    <row r="218" s="1" customFormat="1">
      <c r="B218" s="39"/>
      <c r="C218" s="40"/>
      <c r="D218" s="228" t="s">
        <v>144</v>
      </c>
      <c r="E218" s="40"/>
      <c r="F218" s="229" t="s">
        <v>300</v>
      </c>
      <c r="G218" s="40"/>
      <c r="H218" s="40"/>
      <c r="I218" s="143"/>
      <c r="J218" s="40"/>
      <c r="K218" s="40"/>
      <c r="L218" s="44"/>
      <c r="M218" s="230"/>
      <c r="N218" s="80"/>
      <c r="O218" s="80"/>
      <c r="P218" s="80"/>
      <c r="Q218" s="80"/>
      <c r="R218" s="80"/>
      <c r="S218" s="80"/>
      <c r="T218" s="81"/>
      <c r="AT218" s="18" t="s">
        <v>144</v>
      </c>
      <c r="AU218" s="18" t="s">
        <v>80</v>
      </c>
    </row>
    <row r="219" s="12" customFormat="1">
      <c r="B219" s="231"/>
      <c r="C219" s="232"/>
      <c r="D219" s="228" t="s">
        <v>146</v>
      </c>
      <c r="E219" s="233" t="s">
        <v>19</v>
      </c>
      <c r="F219" s="234" t="s">
        <v>147</v>
      </c>
      <c r="G219" s="232"/>
      <c r="H219" s="233" t="s">
        <v>19</v>
      </c>
      <c r="I219" s="235"/>
      <c r="J219" s="232"/>
      <c r="K219" s="232"/>
      <c r="L219" s="236"/>
      <c r="M219" s="237"/>
      <c r="N219" s="238"/>
      <c r="O219" s="238"/>
      <c r="P219" s="238"/>
      <c r="Q219" s="238"/>
      <c r="R219" s="238"/>
      <c r="S219" s="238"/>
      <c r="T219" s="239"/>
      <c r="AT219" s="240" t="s">
        <v>146</v>
      </c>
      <c r="AU219" s="240" t="s">
        <v>80</v>
      </c>
      <c r="AV219" s="12" t="s">
        <v>76</v>
      </c>
      <c r="AW219" s="12" t="s">
        <v>33</v>
      </c>
      <c r="AX219" s="12" t="s">
        <v>72</v>
      </c>
      <c r="AY219" s="240" t="s">
        <v>135</v>
      </c>
    </row>
    <row r="220" s="13" customFormat="1">
      <c r="B220" s="241"/>
      <c r="C220" s="242"/>
      <c r="D220" s="228" t="s">
        <v>146</v>
      </c>
      <c r="E220" s="243" t="s">
        <v>19</v>
      </c>
      <c r="F220" s="244" t="s">
        <v>174</v>
      </c>
      <c r="G220" s="242"/>
      <c r="H220" s="245">
        <v>1.3999999999999999</v>
      </c>
      <c r="I220" s="246"/>
      <c r="J220" s="242"/>
      <c r="K220" s="242"/>
      <c r="L220" s="247"/>
      <c r="M220" s="248"/>
      <c r="N220" s="249"/>
      <c r="O220" s="249"/>
      <c r="P220" s="249"/>
      <c r="Q220" s="249"/>
      <c r="R220" s="249"/>
      <c r="S220" s="249"/>
      <c r="T220" s="250"/>
      <c r="AT220" s="251" t="s">
        <v>146</v>
      </c>
      <c r="AU220" s="251" t="s">
        <v>80</v>
      </c>
      <c r="AV220" s="13" t="s">
        <v>80</v>
      </c>
      <c r="AW220" s="13" t="s">
        <v>33</v>
      </c>
      <c r="AX220" s="13" t="s">
        <v>72</v>
      </c>
      <c r="AY220" s="251" t="s">
        <v>135</v>
      </c>
    </row>
    <row r="221" s="12" customFormat="1">
      <c r="B221" s="231"/>
      <c r="C221" s="232"/>
      <c r="D221" s="228" t="s">
        <v>146</v>
      </c>
      <c r="E221" s="233" t="s">
        <v>19</v>
      </c>
      <c r="F221" s="234" t="s">
        <v>198</v>
      </c>
      <c r="G221" s="232"/>
      <c r="H221" s="233" t="s">
        <v>19</v>
      </c>
      <c r="I221" s="235"/>
      <c r="J221" s="232"/>
      <c r="K221" s="232"/>
      <c r="L221" s="236"/>
      <c r="M221" s="237"/>
      <c r="N221" s="238"/>
      <c r="O221" s="238"/>
      <c r="P221" s="238"/>
      <c r="Q221" s="238"/>
      <c r="R221" s="238"/>
      <c r="S221" s="238"/>
      <c r="T221" s="239"/>
      <c r="AT221" s="240" t="s">
        <v>146</v>
      </c>
      <c r="AU221" s="240" t="s">
        <v>80</v>
      </c>
      <c r="AV221" s="12" t="s">
        <v>76</v>
      </c>
      <c r="AW221" s="12" t="s">
        <v>33</v>
      </c>
      <c r="AX221" s="12" t="s">
        <v>72</v>
      </c>
      <c r="AY221" s="240" t="s">
        <v>135</v>
      </c>
    </row>
    <row r="222" s="13" customFormat="1">
      <c r="B222" s="241"/>
      <c r="C222" s="242"/>
      <c r="D222" s="228" t="s">
        <v>146</v>
      </c>
      <c r="E222" s="243" t="s">
        <v>19</v>
      </c>
      <c r="F222" s="244" t="s">
        <v>175</v>
      </c>
      <c r="G222" s="242"/>
      <c r="H222" s="245">
        <v>1.3</v>
      </c>
      <c r="I222" s="246"/>
      <c r="J222" s="242"/>
      <c r="K222" s="242"/>
      <c r="L222" s="247"/>
      <c r="M222" s="248"/>
      <c r="N222" s="249"/>
      <c r="O222" s="249"/>
      <c r="P222" s="249"/>
      <c r="Q222" s="249"/>
      <c r="R222" s="249"/>
      <c r="S222" s="249"/>
      <c r="T222" s="250"/>
      <c r="AT222" s="251" t="s">
        <v>146</v>
      </c>
      <c r="AU222" s="251" t="s">
        <v>80</v>
      </c>
      <c r="AV222" s="13" t="s">
        <v>80</v>
      </c>
      <c r="AW222" s="13" t="s">
        <v>33</v>
      </c>
      <c r="AX222" s="13" t="s">
        <v>72</v>
      </c>
      <c r="AY222" s="251" t="s">
        <v>135</v>
      </c>
    </row>
    <row r="223" s="14" customFormat="1">
      <c r="B223" s="252"/>
      <c r="C223" s="253"/>
      <c r="D223" s="228" t="s">
        <v>146</v>
      </c>
      <c r="E223" s="254" t="s">
        <v>19</v>
      </c>
      <c r="F223" s="255" t="s">
        <v>168</v>
      </c>
      <c r="G223" s="253"/>
      <c r="H223" s="256">
        <v>2.7000000000000002</v>
      </c>
      <c r="I223" s="257"/>
      <c r="J223" s="253"/>
      <c r="K223" s="253"/>
      <c r="L223" s="258"/>
      <c r="M223" s="259"/>
      <c r="N223" s="260"/>
      <c r="O223" s="260"/>
      <c r="P223" s="260"/>
      <c r="Q223" s="260"/>
      <c r="R223" s="260"/>
      <c r="S223" s="260"/>
      <c r="T223" s="261"/>
      <c r="AT223" s="262" t="s">
        <v>146</v>
      </c>
      <c r="AU223" s="262" t="s">
        <v>80</v>
      </c>
      <c r="AV223" s="14" t="s">
        <v>142</v>
      </c>
      <c r="AW223" s="14" t="s">
        <v>33</v>
      </c>
      <c r="AX223" s="14" t="s">
        <v>76</v>
      </c>
      <c r="AY223" s="262" t="s">
        <v>135</v>
      </c>
    </row>
    <row r="224" s="11" customFormat="1" ht="22.8" customHeight="1">
      <c r="B224" s="200"/>
      <c r="C224" s="201"/>
      <c r="D224" s="202" t="s">
        <v>71</v>
      </c>
      <c r="E224" s="214" t="s">
        <v>301</v>
      </c>
      <c r="F224" s="214" t="s">
        <v>302</v>
      </c>
      <c r="G224" s="201"/>
      <c r="H224" s="201"/>
      <c r="I224" s="204"/>
      <c r="J224" s="215">
        <f>BK224</f>
        <v>0</v>
      </c>
      <c r="K224" s="201"/>
      <c r="L224" s="206"/>
      <c r="M224" s="207"/>
      <c r="N224" s="208"/>
      <c r="O224" s="208"/>
      <c r="P224" s="209">
        <f>SUM(P225:P233)</f>
        <v>0</v>
      </c>
      <c r="Q224" s="208"/>
      <c r="R224" s="209">
        <f>SUM(R225:R233)</f>
        <v>0</v>
      </c>
      <c r="S224" s="208"/>
      <c r="T224" s="210">
        <f>SUM(T225:T233)</f>
        <v>0</v>
      </c>
      <c r="AR224" s="211" t="s">
        <v>76</v>
      </c>
      <c r="AT224" s="212" t="s">
        <v>71</v>
      </c>
      <c r="AU224" s="212" t="s">
        <v>76</v>
      </c>
      <c r="AY224" s="211" t="s">
        <v>135</v>
      </c>
      <c r="BK224" s="213">
        <f>SUM(BK225:BK233)</f>
        <v>0</v>
      </c>
    </row>
    <row r="225" s="1" customFormat="1" ht="20.4" customHeight="1">
      <c r="B225" s="39"/>
      <c r="C225" s="216" t="s">
        <v>303</v>
      </c>
      <c r="D225" s="216" t="s">
        <v>137</v>
      </c>
      <c r="E225" s="217" t="s">
        <v>304</v>
      </c>
      <c r="F225" s="218" t="s">
        <v>305</v>
      </c>
      <c r="G225" s="219" t="s">
        <v>306</v>
      </c>
      <c r="H225" s="220">
        <v>8.1170000000000009</v>
      </c>
      <c r="I225" s="221"/>
      <c r="J225" s="222">
        <f>ROUND(I225*H225,2)</f>
        <v>0</v>
      </c>
      <c r="K225" s="218" t="s">
        <v>141</v>
      </c>
      <c r="L225" s="44"/>
      <c r="M225" s="223" t="s">
        <v>19</v>
      </c>
      <c r="N225" s="224" t="s">
        <v>43</v>
      </c>
      <c r="O225" s="80"/>
      <c r="P225" s="225">
        <f>O225*H225</f>
        <v>0</v>
      </c>
      <c r="Q225" s="225">
        <v>0</v>
      </c>
      <c r="R225" s="225">
        <f>Q225*H225</f>
        <v>0</v>
      </c>
      <c r="S225" s="225">
        <v>0</v>
      </c>
      <c r="T225" s="226">
        <f>S225*H225</f>
        <v>0</v>
      </c>
      <c r="AR225" s="18" t="s">
        <v>142</v>
      </c>
      <c r="AT225" s="18" t="s">
        <v>137</v>
      </c>
      <c r="AU225" s="18" t="s">
        <v>80</v>
      </c>
      <c r="AY225" s="18" t="s">
        <v>135</v>
      </c>
      <c r="BE225" s="227">
        <f>IF(N225="základní",J225,0)</f>
        <v>0</v>
      </c>
      <c r="BF225" s="227">
        <f>IF(N225="snížená",J225,0)</f>
        <v>0</v>
      </c>
      <c r="BG225" s="227">
        <f>IF(N225="zákl. přenesená",J225,0)</f>
        <v>0</v>
      </c>
      <c r="BH225" s="227">
        <f>IF(N225="sníž. přenesená",J225,0)</f>
        <v>0</v>
      </c>
      <c r="BI225" s="227">
        <f>IF(N225="nulová",J225,0)</f>
        <v>0</v>
      </c>
      <c r="BJ225" s="18" t="s">
        <v>76</v>
      </c>
      <c r="BK225" s="227">
        <f>ROUND(I225*H225,2)</f>
        <v>0</v>
      </c>
      <c r="BL225" s="18" t="s">
        <v>142</v>
      </c>
      <c r="BM225" s="18" t="s">
        <v>307</v>
      </c>
    </row>
    <row r="226" s="1" customFormat="1">
      <c r="B226" s="39"/>
      <c r="C226" s="40"/>
      <c r="D226" s="228" t="s">
        <v>144</v>
      </c>
      <c r="E226" s="40"/>
      <c r="F226" s="229" t="s">
        <v>308</v>
      </c>
      <c r="G226" s="40"/>
      <c r="H226" s="40"/>
      <c r="I226" s="143"/>
      <c r="J226" s="40"/>
      <c r="K226" s="40"/>
      <c r="L226" s="44"/>
      <c r="M226" s="230"/>
      <c r="N226" s="80"/>
      <c r="O226" s="80"/>
      <c r="P226" s="80"/>
      <c r="Q226" s="80"/>
      <c r="R226" s="80"/>
      <c r="S226" s="80"/>
      <c r="T226" s="81"/>
      <c r="AT226" s="18" t="s">
        <v>144</v>
      </c>
      <c r="AU226" s="18" t="s">
        <v>80</v>
      </c>
    </row>
    <row r="227" s="1" customFormat="1" ht="20.4" customHeight="1">
      <c r="B227" s="39"/>
      <c r="C227" s="216" t="s">
        <v>309</v>
      </c>
      <c r="D227" s="216" t="s">
        <v>137</v>
      </c>
      <c r="E227" s="217" t="s">
        <v>310</v>
      </c>
      <c r="F227" s="218" t="s">
        <v>311</v>
      </c>
      <c r="G227" s="219" t="s">
        <v>306</v>
      </c>
      <c r="H227" s="220">
        <v>8.1170000000000009</v>
      </c>
      <c r="I227" s="221"/>
      <c r="J227" s="222">
        <f>ROUND(I227*H227,2)</f>
        <v>0</v>
      </c>
      <c r="K227" s="218" t="s">
        <v>141</v>
      </c>
      <c r="L227" s="44"/>
      <c r="M227" s="223" t="s">
        <v>19</v>
      </c>
      <c r="N227" s="224" t="s">
        <v>43</v>
      </c>
      <c r="O227" s="80"/>
      <c r="P227" s="225">
        <f>O227*H227</f>
        <v>0</v>
      </c>
      <c r="Q227" s="225">
        <v>0</v>
      </c>
      <c r="R227" s="225">
        <f>Q227*H227</f>
        <v>0</v>
      </c>
      <c r="S227" s="225">
        <v>0</v>
      </c>
      <c r="T227" s="226">
        <f>S227*H227</f>
        <v>0</v>
      </c>
      <c r="AR227" s="18" t="s">
        <v>142</v>
      </c>
      <c r="AT227" s="18" t="s">
        <v>137</v>
      </c>
      <c r="AU227" s="18" t="s">
        <v>80</v>
      </c>
      <c r="AY227" s="18" t="s">
        <v>135</v>
      </c>
      <c r="BE227" s="227">
        <f>IF(N227="základní",J227,0)</f>
        <v>0</v>
      </c>
      <c r="BF227" s="227">
        <f>IF(N227="snížená",J227,0)</f>
        <v>0</v>
      </c>
      <c r="BG227" s="227">
        <f>IF(N227="zákl. přenesená",J227,0)</f>
        <v>0</v>
      </c>
      <c r="BH227" s="227">
        <f>IF(N227="sníž. přenesená",J227,0)</f>
        <v>0</v>
      </c>
      <c r="BI227" s="227">
        <f>IF(N227="nulová",J227,0)</f>
        <v>0</v>
      </c>
      <c r="BJ227" s="18" t="s">
        <v>76</v>
      </c>
      <c r="BK227" s="227">
        <f>ROUND(I227*H227,2)</f>
        <v>0</v>
      </c>
      <c r="BL227" s="18" t="s">
        <v>142</v>
      </c>
      <c r="BM227" s="18" t="s">
        <v>312</v>
      </c>
    </row>
    <row r="228" s="1" customFormat="1">
      <c r="B228" s="39"/>
      <c r="C228" s="40"/>
      <c r="D228" s="228" t="s">
        <v>144</v>
      </c>
      <c r="E228" s="40"/>
      <c r="F228" s="229" t="s">
        <v>313</v>
      </c>
      <c r="G228" s="40"/>
      <c r="H228" s="40"/>
      <c r="I228" s="143"/>
      <c r="J228" s="40"/>
      <c r="K228" s="40"/>
      <c r="L228" s="44"/>
      <c r="M228" s="230"/>
      <c r="N228" s="80"/>
      <c r="O228" s="80"/>
      <c r="P228" s="80"/>
      <c r="Q228" s="80"/>
      <c r="R228" s="80"/>
      <c r="S228" s="80"/>
      <c r="T228" s="81"/>
      <c r="AT228" s="18" t="s">
        <v>144</v>
      </c>
      <c r="AU228" s="18" t="s">
        <v>80</v>
      </c>
    </row>
    <row r="229" s="1" customFormat="1" ht="20.4" customHeight="1">
      <c r="B229" s="39"/>
      <c r="C229" s="216" t="s">
        <v>314</v>
      </c>
      <c r="D229" s="216" t="s">
        <v>137</v>
      </c>
      <c r="E229" s="217" t="s">
        <v>315</v>
      </c>
      <c r="F229" s="218" t="s">
        <v>316</v>
      </c>
      <c r="G229" s="219" t="s">
        <v>306</v>
      </c>
      <c r="H229" s="220">
        <v>162.34</v>
      </c>
      <c r="I229" s="221"/>
      <c r="J229" s="222">
        <f>ROUND(I229*H229,2)</f>
        <v>0</v>
      </c>
      <c r="K229" s="218" t="s">
        <v>141</v>
      </c>
      <c r="L229" s="44"/>
      <c r="M229" s="223" t="s">
        <v>19</v>
      </c>
      <c r="N229" s="224" t="s">
        <v>43</v>
      </c>
      <c r="O229" s="80"/>
      <c r="P229" s="225">
        <f>O229*H229</f>
        <v>0</v>
      </c>
      <c r="Q229" s="225">
        <v>0</v>
      </c>
      <c r="R229" s="225">
        <f>Q229*H229</f>
        <v>0</v>
      </c>
      <c r="S229" s="225">
        <v>0</v>
      </c>
      <c r="T229" s="226">
        <f>S229*H229</f>
        <v>0</v>
      </c>
      <c r="AR229" s="18" t="s">
        <v>142</v>
      </c>
      <c r="AT229" s="18" t="s">
        <v>137</v>
      </c>
      <c r="AU229" s="18" t="s">
        <v>80</v>
      </c>
      <c r="AY229" s="18" t="s">
        <v>135</v>
      </c>
      <c r="BE229" s="227">
        <f>IF(N229="základní",J229,0)</f>
        <v>0</v>
      </c>
      <c r="BF229" s="227">
        <f>IF(N229="snížená",J229,0)</f>
        <v>0</v>
      </c>
      <c r="BG229" s="227">
        <f>IF(N229="zákl. přenesená",J229,0)</f>
        <v>0</v>
      </c>
      <c r="BH229" s="227">
        <f>IF(N229="sníž. přenesená",J229,0)</f>
        <v>0</v>
      </c>
      <c r="BI229" s="227">
        <f>IF(N229="nulová",J229,0)</f>
        <v>0</v>
      </c>
      <c r="BJ229" s="18" t="s">
        <v>76</v>
      </c>
      <c r="BK229" s="227">
        <f>ROUND(I229*H229,2)</f>
        <v>0</v>
      </c>
      <c r="BL229" s="18" t="s">
        <v>142</v>
      </c>
      <c r="BM229" s="18" t="s">
        <v>317</v>
      </c>
    </row>
    <row r="230" s="1" customFormat="1">
      <c r="B230" s="39"/>
      <c r="C230" s="40"/>
      <c r="D230" s="228" t="s">
        <v>144</v>
      </c>
      <c r="E230" s="40"/>
      <c r="F230" s="229" t="s">
        <v>313</v>
      </c>
      <c r="G230" s="40"/>
      <c r="H230" s="40"/>
      <c r="I230" s="143"/>
      <c r="J230" s="40"/>
      <c r="K230" s="40"/>
      <c r="L230" s="44"/>
      <c r="M230" s="230"/>
      <c r="N230" s="80"/>
      <c r="O230" s="80"/>
      <c r="P230" s="80"/>
      <c r="Q230" s="80"/>
      <c r="R230" s="80"/>
      <c r="S230" s="80"/>
      <c r="T230" s="81"/>
      <c r="AT230" s="18" t="s">
        <v>144</v>
      </c>
      <c r="AU230" s="18" t="s">
        <v>80</v>
      </c>
    </row>
    <row r="231" s="13" customFormat="1">
      <c r="B231" s="241"/>
      <c r="C231" s="242"/>
      <c r="D231" s="228" t="s">
        <v>146</v>
      </c>
      <c r="E231" s="242"/>
      <c r="F231" s="244" t="s">
        <v>318</v>
      </c>
      <c r="G231" s="242"/>
      <c r="H231" s="245">
        <v>162.34</v>
      </c>
      <c r="I231" s="246"/>
      <c r="J231" s="242"/>
      <c r="K231" s="242"/>
      <c r="L231" s="247"/>
      <c r="M231" s="248"/>
      <c r="N231" s="249"/>
      <c r="O231" s="249"/>
      <c r="P231" s="249"/>
      <c r="Q231" s="249"/>
      <c r="R231" s="249"/>
      <c r="S231" s="249"/>
      <c r="T231" s="250"/>
      <c r="AT231" s="251" t="s">
        <v>146</v>
      </c>
      <c r="AU231" s="251" t="s">
        <v>80</v>
      </c>
      <c r="AV231" s="13" t="s">
        <v>80</v>
      </c>
      <c r="AW231" s="13" t="s">
        <v>4</v>
      </c>
      <c r="AX231" s="13" t="s">
        <v>76</v>
      </c>
      <c r="AY231" s="251" t="s">
        <v>135</v>
      </c>
    </row>
    <row r="232" s="1" customFormat="1" ht="20.4" customHeight="1">
      <c r="B232" s="39"/>
      <c r="C232" s="216" t="s">
        <v>319</v>
      </c>
      <c r="D232" s="216" t="s">
        <v>137</v>
      </c>
      <c r="E232" s="217" t="s">
        <v>320</v>
      </c>
      <c r="F232" s="218" t="s">
        <v>321</v>
      </c>
      <c r="G232" s="219" t="s">
        <v>306</v>
      </c>
      <c r="H232" s="220">
        <v>8.1170000000000009</v>
      </c>
      <c r="I232" s="221"/>
      <c r="J232" s="222">
        <f>ROUND(I232*H232,2)</f>
        <v>0</v>
      </c>
      <c r="K232" s="218" t="s">
        <v>141</v>
      </c>
      <c r="L232" s="44"/>
      <c r="M232" s="223" t="s">
        <v>19</v>
      </c>
      <c r="N232" s="224" t="s">
        <v>43</v>
      </c>
      <c r="O232" s="80"/>
      <c r="P232" s="225">
        <f>O232*H232</f>
        <v>0</v>
      </c>
      <c r="Q232" s="225">
        <v>0</v>
      </c>
      <c r="R232" s="225">
        <f>Q232*H232</f>
        <v>0</v>
      </c>
      <c r="S232" s="225">
        <v>0</v>
      </c>
      <c r="T232" s="226">
        <f>S232*H232</f>
        <v>0</v>
      </c>
      <c r="AR232" s="18" t="s">
        <v>142</v>
      </c>
      <c r="AT232" s="18" t="s">
        <v>137</v>
      </c>
      <c r="AU232" s="18" t="s">
        <v>80</v>
      </c>
      <c r="AY232" s="18" t="s">
        <v>135</v>
      </c>
      <c r="BE232" s="227">
        <f>IF(N232="základní",J232,0)</f>
        <v>0</v>
      </c>
      <c r="BF232" s="227">
        <f>IF(N232="snížená",J232,0)</f>
        <v>0</v>
      </c>
      <c r="BG232" s="227">
        <f>IF(N232="zákl. přenesená",J232,0)</f>
        <v>0</v>
      </c>
      <c r="BH232" s="227">
        <f>IF(N232="sníž. přenesená",J232,0)</f>
        <v>0</v>
      </c>
      <c r="BI232" s="227">
        <f>IF(N232="nulová",J232,0)</f>
        <v>0</v>
      </c>
      <c r="BJ232" s="18" t="s">
        <v>76</v>
      </c>
      <c r="BK232" s="227">
        <f>ROUND(I232*H232,2)</f>
        <v>0</v>
      </c>
      <c r="BL232" s="18" t="s">
        <v>142</v>
      </c>
      <c r="BM232" s="18" t="s">
        <v>322</v>
      </c>
    </row>
    <row r="233" s="1" customFormat="1">
      <c r="B233" s="39"/>
      <c r="C233" s="40"/>
      <c r="D233" s="228" t="s">
        <v>144</v>
      </c>
      <c r="E233" s="40"/>
      <c r="F233" s="229" t="s">
        <v>323</v>
      </c>
      <c r="G233" s="40"/>
      <c r="H233" s="40"/>
      <c r="I233" s="143"/>
      <c r="J233" s="40"/>
      <c r="K233" s="40"/>
      <c r="L233" s="44"/>
      <c r="M233" s="230"/>
      <c r="N233" s="80"/>
      <c r="O233" s="80"/>
      <c r="P233" s="80"/>
      <c r="Q233" s="80"/>
      <c r="R233" s="80"/>
      <c r="S233" s="80"/>
      <c r="T233" s="81"/>
      <c r="AT233" s="18" t="s">
        <v>144</v>
      </c>
      <c r="AU233" s="18" t="s">
        <v>80</v>
      </c>
    </row>
    <row r="234" s="11" customFormat="1" ht="22.8" customHeight="1">
      <c r="B234" s="200"/>
      <c r="C234" s="201"/>
      <c r="D234" s="202" t="s">
        <v>71</v>
      </c>
      <c r="E234" s="214" t="s">
        <v>324</v>
      </c>
      <c r="F234" s="214" t="s">
        <v>325</v>
      </c>
      <c r="G234" s="201"/>
      <c r="H234" s="201"/>
      <c r="I234" s="204"/>
      <c r="J234" s="215">
        <f>BK234</f>
        <v>0</v>
      </c>
      <c r="K234" s="201"/>
      <c r="L234" s="206"/>
      <c r="M234" s="207"/>
      <c r="N234" s="208"/>
      <c r="O234" s="208"/>
      <c r="P234" s="209">
        <f>SUM(P235:P236)</f>
        <v>0</v>
      </c>
      <c r="Q234" s="208"/>
      <c r="R234" s="209">
        <f>SUM(R235:R236)</f>
        <v>0</v>
      </c>
      <c r="S234" s="208"/>
      <c r="T234" s="210">
        <f>SUM(T235:T236)</f>
        <v>0</v>
      </c>
      <c r="AR234" s="211" t="s">
        <v>76</v>
      </c>
      <c r="AT234" s="212" t="s">
        <v>71</v>
      </c>
      <c r="AU234" s="212" t="s">
        <v>76</v>
      </c>
      <c r="AY234" s="211" t="s">
        <v>135</v>
      </c>
      <c r="BK234" s="213">
        <f>SUM(BK235:BK236)</f>
        <v>0</v>
      </c>
    </row>
    <row r="235" s="1" customFormat="1" ht="20.4" customHeight="1">
      <c r="B235" s="39"/>
      <c r="C235" s="216" t="s">
        <v>326</v>
      </c>
      <c r="D235" s="216" t="s">
        <v>137</v>
      </c>
      <c r="E235" s="217" t="s">
        <v>327</v>
      </c>
      <c r="F235" s="218" t="s">
        <v>328</v>
      </c>
      <c r="G235" s="219" t="s">
        <v>306</v>
      </c>
      <c r="H235" s="220">
        <v>3.3500000000000001</v>
      </c>
      <c r="I235" s="221"/>
      <c r="J235" s="222">
        <f>ROUND(I235*H235,2)</f>
        <v>0</v>
      </c>
      <c r="K235" s="218" t="s">
        <v>141</v>
      </c>
      <c r="L235" s="44"/>
      <c r="M235" s="223" t="s">
        <v>19</v>
      </c>
      <c r="N235" s="224" t="s">
        <v>43</v>
      </c>
      <c r="O235" s="80"/>
      <c r="P235" s="225">
        <f>O235*H235</f>
        <v>0</v>
      </c>
      <c r="Q235" s="225">
        <v>0</v>
      </c>
      <c r="R235" s="225">
        <f>Q235*H235</f>
        <v>0</v>
      </c>
      <c r="S235" s="225">
        <v>0</v>
      </c>
      <c r="T235" s="226">
        <f>S235*H235</f>
        <v>0</v>
      </c>
      <c r="AR235" s="18" t="s">
        <v>142</v>
      </c>
      <c r="AT235" s="18" t="s">
        <v>137</v>
      </c>
      <c r="AU235" s="18" t="s">
        <v>80</v>
      </c>
      <c r="AY235" s="18" t="s">
        <v>135</v>
      </c>
      <c r="BE235" s="227">
        <f>IF(N235="základní",J235,0)</f>
        <v>0</v>
      </c>
      <c r="BF235" s="227">
        <f>IF(N235="snížená",J235,0)</f>
        <v>0</v>
      </c>
      <c r="BG235" s="227">
        <f>IF(N235="zákl. přenesená",J235,0)</f>
        <v>0</v>
      </c>
      <c r="BH235" s="227">
        <f>IF(N235="sníž. přenesená",J235,0)</f>
        <v>0</v>
      </c>
      <c r="BI235" s="227">
        <f>IF(N235="nulová",J235,0)</f>
        <v>0</v>
      </c>
      <c r="BJ235" s="18" t="s">
        <v>76</v>
      </c>
      <c r="BK235" s="227">
        <f>ROUND(I235*H235,2)</f>
        <v>0</v>
      </c>
      <c r="BL235" s="18" t="s">
        <v>142</v>
      </c>
      <c r="BM235" s="18" t="s">
        <v>329</v>
      </c>
    </row>
    <row r="236" s="1" customFormat="1">
      <c r="B236" s="39"/>
      <c r="C236" s="40"/>
      <c r="D236" s="228" t="s">
        <v>144</v>
      </c>
      <c r="E236" s="40"/>
      <c r="F236" s="229" t="s">
        <v>330</v>
      </c>
      <c r="G236" s="40"/>
      <c r="H236" s="40"/>
      <c r="I236" s="143"/>
      <c r="J236" s="40"/>
      <c r="K236" s="40"/>
      <c r="L236" s="44"/>
      <c r="M236" s="230"/>
      <c r="N236" s="80"/>
      <c r="O236" s="80"/>
      <c r="P236" s="80"/>
      <c r="Q236" s="80"/>
      <c r="R236" s="80"/>
      <c r="S236" s="80"/>
      <c r="T236" s="81"/>
      <c r="AT236" s="18" t="s">
        <v>144</v>
      </c>
      <c r="AU236" s="18" t="s">
        <v>80</v>
      </c>
    </row>
    <row r="237" s="11" customFormat="1" ht="25.92" customHeight="1">
      <c r="B237" s="200"/>
      <c r="C237" s="201"/>
      <c r="D237" s="202" t="s">
        <v>71</v>
      </c>
      <c r="E237" s="203" t="s">
        <v>331</v>
      </c>
      <c r="F237" s="203" t="s">
        <v>332</v>
      </c>
      <c r="G237" s="201"/>
      <c r="H237" s="201"/>
      <c r="I237" s="204"/>
      <c r="J237" s="205">
        <f>BK237</f>
        <v>0</v>
      </c>
      <c r="K237" s="201"/>
      <c r="L237" s="206"/>
      <c r="M237" s="207"/>
      <c r="N237" s="208"/>
      <c r="O237" s="208"/>
      <c r="P237" s="209">
        <f>P238+P247+P249+P252+P254+P282+P286+P315+P377+P406</f>
        <v>0</v>
      </c>
      <c r="Q237" s="208"/>
      <c r="R237" s="209">
        <f>R238+R247+R249+R252+R254+R282+R286+R315+R377+R406</f>
        <v>2.0379838228999998</v>
      </c>
      <c r="S237" s="208"/>
      <c r="T237" s="210">
        <f>T238+T247+T249+T252+T254+T282+T286+T315+T377+T406</f>
        <v>6.1940031200000005</v>
      </c>
      <c r="AR237" s="211" t="s">
        <v>80</v>
      </c>
      <c r="AT237" s="212" t="s">
        <v>71</v>
      </c>
      <c r="AU237" s="212" t="s">
        <v>72</v>
      </c>
      <c r="AY237" s="211" t="s">
        <v>135</v>
      </c>
      <c r="BK237" s="213">
        <f>BK238+BK247+BK249+BK252+BK254+BK282+BK286+BK315+BK377+BK406</f>
        <v>0</v>
      </c>
    </row>
    <row r="238" s="11" customFormat="1" ht="22.8" customHeight="1">
      <c r="B238" s="200"/>
      <c r="C238" s="201"/>
      <c r="D238" s="202" t="s">
        <v>71</v>
      </c>
      <c r="E238" s="214" t="s">
        <v>333</v>
      </c>
      <c r="F238" s="214" t="s">
        <v>334</v>
      </c>
      <c r="G238" s="201"/>
      <c r="H238" s="201"/>
      <c r="I238" s="204"/>
      <c r="J238" s="215">
        <f>BK238</f>
        <v>0</v>
      </c>
      <c r="K238" s="201"/>
      <c r="L238" s="206"/>
      <c r="M238" s="207"/>
      <c r="N238" s="208"/>
      <c r="O238" s="208"/>
      <c r="P238" s="209">
        <f>SUM(P239:P246)</f>
        <v>0</v>
      </c>
      <c r="Q238" s="208"/>
      <c r="R238" s="209">
        <f>SUM(R239:R246)</f>
        <v>0.26200651499999994</v>
      </c>
      <c r="S238" s="208"/>
      <c r="T238" s="210">
        <f>SUM(T239:T246)</f>
        <v>0</v>
      </c>
      <c r="AR238" s="211" t="s">
        <v>80</v>
      </c>
      <c r="AT238" s="212" t="s">
        <v>71</v>
      </c>
      <c r="AU238" s="212" t="s">
        <v>76</v>
      </c>
      <c r="AY238" s="211" t="s">
        <v>135</v>
      </c>
      <c r="BK238" s="213">
        <f>SUM(BK239:BK246)</f>
        <v>0</v>
      </c>
    </row>
    <row r="239" s="1" customFormat="1" ht="20.4" customHeight="1">
      <c r="B239" s="39"/>
      <c r="C239" s="216" t="s">
        <v>335</v>
      </c>
      <c r="D239" s="216" t="s">
        <v>137</v>
      </c>
      <c r="E239" s="217" t="s">
        <v>336</v>
      </c>
      <c r="F239" s="218" t="s">
        <v>337</v>
      </c>
      <c r="G239" s="219" t="s">
        <v>163</v>
      </c>
      <c r="H239" s="220">
        <v>57.933999999999998</v>
      </c>
      <c r="I239" s="221"/>
      <c r="J239" s="222">
        <f>ROUND(I239*H239,2)</f>
        <v>0</v>
      </c>
      <c r="K239" s="218" t="s">
        <v>141</v>
      </c>
      <c r="L239" s="44"/>
      <c r="M239" s="223" t="s">
        <v>19</v>
      </c>
      <c r="N239" s="224" t="s">
        <v>43</v>
      </c>
      <c r="O239" s="80"/>
      <c r="P239" s="225">
        <f>O239*H239</f>
        <v>0</v>
      </c>
      <c r="Q239" s="225">
        <v>0.0045224999999999996</v>
      </c>
      <c r="R239" s="225">
        <f>Q239*H239</f>
        <v>0.26200651499999994</v>
      </c>
      <c r="S239" s="225">
        <v>0</v>
      </c>
      <c r="T239" s="226">
        <f>S239*H239</f>
        <v>0</v>
      </c>
      <c r="AR239" s="18" t="s">
        <v>233</v>
      </c>
      <c r="AT239" s="18" t="s">
        <v>137</v>
      </c>
      <c r="AU239" s="18" t="s">
        <v>80</v>
      </c>
      <c r="AY239" s="18" t="s">
        <v>135</v>
      </c>
      <c r="BE239" s="227">
        <f>IF(N239="základní",J239,0)</f>
        <v>0</v>
      </c>
      <c r="BF239" s="227">
        <f>IF(N239="snížená",J239,0)</f>
        <v>0</v>
      </c>
      <c r="BG239" s="227">
        <f>IF(N239="zákl. přenesená",J239,0)</f>
        <v>0</v>
      </c>
      <c r="BH239" s="227">
        <f>IF(N239="sníž. přenesená",J239,0)</f>
        <v>0</v>
      </c>
      <c r="BI239" s="227">
        <f>IF(N239="nulová",J239,0)</f>
        <v>0</v>
      </c>
      <c r="BJ239" s="18" t="s">
        <v>76</v>
      </c>
      <c r="BK239" s="227">
        <f>ROUND(I239*H239,2)</f>
        <v>0</v>
      </c>
      <c r="BL239" s="18" t="s">
        <v>233</v>
      </c>
      <c r="BM239" s="18" t="s">
        <v>338</v>
      </c>
    </row>
    <row r="240" s="12" customFormat="1">
      <c r="B240" s="231"/>
      <c r="C240" s="232"/>
      <c r="D240" s="228" t="s">
        <v>146</v>
      </c>
      <c r="E240" s="233" t="s">
        <v>19</v>
      </c>
      <c r="F240" s="234" t="s">
        <v>185</v>
      </c>
      <c r="G240" s="232"/>
      <c r="H240" s="233" t="s">
        <v>19</v>
      </c>
      <c r="I240" s="235"/>
      <c r="J240" s="232"/>
      <c r="K240" s="232"/>
      <c r="L240" s="236"/>
      <c r="M240" s="237"/>
      <c r="N240" s="238"/>
      <c r="O240" s="238"/>
      <c r="P240" s="238"/>
      <c r="Q240" s="238"/>
      <c r="R240" s="238"/>
      <c r="S240" s="238"/>
      <c r="T240" s="239"/>
      <c r="AT240" s="240" t="s">
        <v>146</v>
      </c>
      <c r="AU240" s="240" t="s">
        <v>80</v>
      </c>
      <c r="AV240" s="12" t="s">
        <v>76</v>
      </c>
      <c r="AW240" s="12" t="s">
        <v>33</v>
      </c>
      <c r="AX240" s="12" t="s">
        <v>72</v>
      </c>
      <c r="AY240" s="240" t="s">
        <v>135</v>
      </c>
    </row>
    <row r="241" s="13" customFormat="1">
      <c r="B241" s="241"/>
      <c r="C241" s="242"/>
      <c r="D241" s="228" t="s">
        <v>146</v>
      </c>
      <c r="E241" s="243" t="s">
        <v>19</v>
      </c>
      <c r="F241" s="244" t="s">
        <v>339</v>
      </c>
      <c r="G241" s="242"/>
      <c r="H241" s="245">
        <v>61.109999999999999</v>
      </c>
      <c r="I241" s="246"/>
      <c r="J241" s="242"/>
      <c r="K241" s="242"/>
      <c r="L241" s="247"/>
      <c r="M241" s="248"/>
      <c r="N241" s="249"/>
      <c r="O241" s="249"/>
      <c r="P241" s="249"/>
      <c r="Q241" s="249"/>
      <c r="R241" s="249"/>
      <c r="S241" s="249"/>
      <c r="T241" s="250"/>
      <c r="AT241" s="251" t="s">
        <v>146</v>
      </c>
      <c r="AU241" s="251" t="s">
        <v>80</v>
      </c>
      <c r="AV241" s="13" t="s">
        <v>80</v>
      </c>
      <c r="AW241" s="13" t="s">
        <v>33</v>
      </c>
      <c r="AX241" s="13" t="s">
        <v>72</v>
      </c>
      <c r="AY241" s="251" t="s">
        <v>135</v>
      </c>
    </row>
    <row r="242" s="13" customFormat="1">
      <c r="B242" s="241"/>
      <c r="C242" s="242"/>
      <c r="D242" s="228" t="s">
        <v>146</v>
      </c>
      <c r="E242" s="243" t="s">
        <v>19</v>
      </c>
      <c r="F242" s="244" t="s">
        <v>340</v>
      </c>
      <c r="G242" s="242"/>
      <c r="H242" s="245">
        <v>-1.6000000000000001</v>
      </c>
      <c r="I242" s="246"/>
      <c r="J242" s="242"/>
      <c r="K242" s="242"/>
      <c r="L242" s="247"/>
      <c r="M242" s="248"/>
      <c r="N242" s="249"/>
      <c r="O242" s="249"/>
      <c r="P242" s="249"/>
      <c r="Q242" s="249"/>
      <c r="R242" s="249"/>
      <c r="S242" s="249"/>
      <c r="T242" s="250"/>
      <c r="AT242" s="251" t="s">
        <v>146</v>
      </c>
      <c r="AU242" s="251" t="s">
        <v>80</v>
      </c>
      <c r="AV242" s="13" t="s">
        <v>80</v>
      </c>
      <c r="AW242" s="13" t="s">
        <v>33</v>
      </c>
      <c r="AX242" s="13" t="s">
        <v>72</v>
      </c>
      <c r="AY242" s="251" t="s">
        <v>135</v>
      </c>
    </row>
    <row r="243" s="13" customFormat="1">
      <c r="B243" s="241"/>
      <c r="C243" s="242"/>
      <c r="D243" s="228" t="s">
        <v>146</v>
      </c>
      <c r="E243" s="243" t="s">
        <v>19</v>
      </c>
      <c r="F243" s="244" t="s">
        <v>195</v>
      </c>
      <c r="G243" s="242"/>
      <c r="H243" s="245">
        <v>-1.5760000000000001</v>
      </c>
      <c r="I243" s="246"/>
      <c r="J243" s="242"/>
      <c r="K243" s="242"/>
      <c r="L243" s="247"/>
      <c r="M243" s="248"/>
      <c r="N243" s="249"/>
      <c r="O243" s="249"/>
      <c r="P243" s="249"/>
      <c r="Q243" s="249"/>
      <c r="R243" s="249"/>
      <c r="S243" s="249"/>
      <c r="T243" s="250"/>
      <c r="AT243" s="251" t="s">
        <v>146</v>
      </c>
      <c r="AU243" s="251" t="s">
        <v>80</v>
      </c>
      <c r="AV243" s="13" t="s">
        <v>80</v>
      </c>
      <c r="AW243" s="13" t="s">
        <v>33</v>
      </c>
      <c r="AX243" s="13" t="s">
        <v>72</v>
      </c>
      <c r="AY243" s="251" t="s">
        <v>135</v>
      </c>
    </row>
    <row r="244" s="14" customFormat="1">
      <c r="B244" s="252"/>
      <c r="C244" s="253"/>
      <c r="D244" s="228" t="s">
        <v>146</v>
      </c>
      <c r="E244" s="254" t="s">
        <v>19</v>
      </c>
      <c r="F244" s="255" t="s">
        <v>168</v>
      </c>
      <c r="G244" s="253"/>
      <c r="H244" s="256">
        <v>57.933999999999998</v>
      </c>
      <c r="I244" s="257"/>
      <c r="J244" s="253"/>
      <c r="K244" s="253"/>
      <c r="L244" s="258"/>
      <c r="M244" s="259"/>
      <c r="N244" s="260"/>
      <c r="O244" s="260"/>
      <c r="P244" s="260"/>
      <c r="Q244" s="260"/>
      <c r="R244" s="260"/>
      <c r="S244" s="260"/>
      <c r="T244" s="261"/>
      <c r="AT244" s="262" t="s">
        <v>146</v>
      </c>
      <c r="AU244" s="262" t="s">
        <v>80</v>
      </c>
      <c r="AV244" s="14" t="s">
        <v>142</v>
      </c>
      <c r="AW244" s="14" t="s">
        <v>33</v>
      </c>
      <c r="AX244" s="14" t="s">
        <v>76</v>
      </c>
      <c r="AY244" s="262" t="s">
        <v>135</v>
      </c>
    </row>
    <row r="245" s="1" customFormat="1" ht="20.4" customHeight="1">
      <c r="B245" s="39"/>
      <c r="C245" s="216" t="s">
        <v>341</v>
      </c>
      <c r="D245" s="216" t="s">
        <v>137</v>
      </c>
      <c r="E245" s="217" t="s">
        <v>342</v>
      </c>
      <c r="F245" s="218" t="s">
        <v>343</v>
      </c>
      <c r="G245" s="219" t="s">
        <v>306</v>
      </c>
      <c r="H245" s="220">
        <v>0.26200000000000001</v>
      </c>
      <c r="I245" s="221"/>
      <c r="J245" s="222">
        <f>ROUND(I245*H245,2)</f>
        <v>0</v>
      </c>
      <c r="K245" s="218" t="s">
        <v>141</v>
      </c>
      <c r="L245" s="44"/>
      <c r="M245" s="223" t="s">
        <v>19</v>
      </c>
      <c r="N245" s="224" t="s">
        <v>43</v>
      </c>
      <c r="O245" s="80"/>
      <c r="P245" s="225">
        <f>O245*H245</f>
        <v>0</v>
      </c>
      <c r="Q245" s="225">
        <v>0</v>
      </c>
      <c r="R245" s="225">
        <f>Q245*H245</f>
        <v>0</v>
      </c>
      <c r="S245" s="225">
        <v>0</v>
      </c>
      <c r="T245" s="226">
        <f>S245*H245</f>
        <v>0</v>
      </c>
      <c r="AR245" s="18" t="s">
        <v>233</v>
      </c>
      <c r="AT245" s="18" t="s">
        <v>137</v>
      </c>
      <c r="AU245" s="18" t="s">
        <v>80</v>
      </c>
      <c r="AY245" s="18" t="s">
        <v>135</v>
      </c>
      <c r="BE245" s="227">
        <f>IF(N245="základní",J245,0)</f>
        <v>0</v>
      </c>
      <c r="BF245" s="227">
        <f>IF(N245="snížená",J245,0)</f>
        <v>0</v>
      </c>
      <c r="BG245" s="227">
        <f>IF(N245="zákl. přenesená",J245,0)</f>
        <v>0</v>
      </c>
      <c r="BH245" s="227">
        <f>IF(N245="sníž. přenesená",J245,0)</f>
        <v>0</v>
      </c>
      <c r="BI245" s="227">
        <f>IF(N245="nulová",J245,0)</f>
        <v>0</v>
      </c>
      <c r="BJ245" s="18" t="s">
        <v>76</v>
      </c>
      <c r="BK245" s="227">
        <f>ROUND(I245*H245,2)</f>
        <v>0</v>
      </c>
      <c r="BL245" s="18" t="s">
        <v>233</v>
      </c>
      <c r="BM245" s="18" t="s">
        <v>344</v>
      </c>
    </row>
    <row r="246" s="1" customFormat="1">
      <c r="B246" s="39"/>
      <c r="C246" s="40"/>
      <c r="D246" s="228" t="s">
        <v>144</v>
      </c>
      <c r="E246" s="40"/>
      <c r="F246" s="229" t="s">
        <v>345</v>
      </c>
      <c r="G246" s="40"/>
      <c r="H246" s="40"/>
      <c r="I246" s="143"/>
      <c r="J246" s="40"/>
      <c r="K246" s="40"/>
      <c r="L246" s="44"/>
      <c r="M246" s="230"/>
      <c r="N246" s="80"/>
      <c r="O246" s="80"/>
      <c r="P246" s="80"/>
      <c r="Q246" s="80"/>
      <c r="R246" s="80"/>
      <c r="S246" s="80"/>
      <c r="T246" s="81"/>
      <c r="AT246" s="18" t="s">
        <v>144</v>
      </c>
      <c r="AU246" s="18" t="s">
        <v>80</v>
      </c>
    </row>
    <row r="247" s="11" customFormat="1" ht="22.8" customHeight="1">
      <c r="B247" s="200"/>
      <c r="C247" s="201"/>
      <c r="D247" s="202" t="s">
        <v>71</v>
      </c>
      <c r="E247" s="214" t="s">
        <v>346</v>
      </c>
      <c r="F247" s="214" t="s">
        <v>347</v>
      </c>
      <c r="G247" s="201"/>
      <c r="H247" s="201"/>
      <c r="I247" s="204"/>
      <c r="J247" s="215">
        <f>BK247</f>
        <v>0</v>
      </c>
      <c r="K247" s="201"/>
      <c r="L247" s="206"/>
      <c r="M247" s="207"/>
      <c r="N247" s="208"/>
      <c r="O247" s="208"/>
      <c r="P247" s="209">
        <f>P248</f>
        <v>0</v>
      </c>
      <c r="Q247" s="208"/>
      <c r="R247" s="209">
        <f>R248</f>
        <v>0</v>
      </c>
      <c r="S247" s="208"/>
      <c r="T247" s="210">
        <f>T248</f>
        <v>0</v>
      </c>
      <c r="AR247" s="211" t="s">
        <v>80</v>
      </c>
      <c r="AT247" s="212" t="s">
        <v>71</v>
      </c>
      <c r="AU247" s="212" t="s">
        <v>76</v>
      </c>
      <c r="AY247" s="211" t="s">
        <v>135</v>
      </c>
      <c r="BK247" s="213">
        <f>BK248</f>
        <v>0</v>
      </c>
    </row>
    <row r="248" s="1" customFormat="1" ht="14.4" customHeight="1">
      <c r="B248" s="39"/>
      <c r="C248" s="216" t="s">
        <v>348</v>
      </c>
      <c r="D248" s="216" t="s">
        <v>137</v>
      </c>
      <c r="E248" s="217" t="s">
        <v>349</v>
      </c>
      <c r="F248" s="218" t="s">
        <v>350</v>
      </c>
      <c r="G248" s="219" t="s">
        <v>351</v>
      </c>
      <c r="H248" s="220">
        <v>1</v>
      </c>
      <c r="I248" s="221"/>
      <c r="J248" s="222">
        <f>ROUND(I248*H248,2)</f>
        <v>0</v>
      </c>
      <c r="K248" s="218" t="s">
        <v>19</v>
      </c>
      <c r="L248" s="44"/>
      <c r="M248" s="223" t="s">
        <v>19</v>
      </c>
      <c r="N248" s="224" t="s">
        <v>43</v>
      </c>
      <c r="O248" s="80"/>
      <c r="P248" s="225">
        <f>O248*H248</f>
        <v>0</v>
      </c>
      <c r="Q248" s="225">
        <v>0</v>
      </c>
      <c r="R248" s="225">
        <f>Q248*H248</f>
        <v>0</v>
      </c>
      <c r="S248" s="225">
        <v>0</v>
      </c>
      <c r="T248" s="226">
        <f>S248*H248</f>
        <v>0</v>
      </c>
      <c r="AR248" s="18" t="s">
        <v>233</v>
      </c>
      <c r="AT248" s="18" t="s">
        <v>137</v>
      </c>
      <c r="AU248" s="18" t="s">
        <v>80</v>
      </c>
      <c r="AY248" s="18" t="s">
        <v>135</v>
      </c>
      <c r="BE248" s="227">
        <f>IF(N248="základní",J248,0)</f>
        <v>0</v>
      </c>
      <c r="BF248" s="227">
        <f>IF(N248="snížená",J248,0)</f>
        <v>0</v>
      </c>
      <c r="BG248" s="227">
        <f>IF(N248="zákl. přenesená",J248,0)</f>
        <v>0</v>
      </c>
      <c r="BH248" s="227">
        <f>IF(N248="sníž. přenesená",J248,0)</f>
        <v>0</v>
      </c>
      <c r="BI248" s="227">
        <f>IF(N248="nulová",J248,0)</f>
        <v>0</v>
      </c>
      <c r="BJ248" s="18" t="s">
        <v>76</v>
      </c>
      <c r="BK248" s="227">
        <f>ROUND(I248*H248,2)</f>
        <v>0</v>
      </c>
      <c r="BL248" s="18" t="s">
        <v>233</v>
      </c>
      <c r="BM248" s="18" t="s">
        <v>352</v>
      </c>
    </row>
    <row r="249" s="11" customFormat="1" ht="22.8" customHeight="1">
      <c r="B249" s="200"/>
      <c r="C249" s="201"/>
      <c r="D249" s="202" t="s">
        <v>71</v>
      </c>
      <c r="E249" s="214" t="s">
        <v>353</v>
      </c>
      <c r="F249" s="214" t="s">
        <v>354</v>
      </c>
      <c r="G249" s="201"/>
      <c r="H249" s="201"/>
      <c r="I249" s="204"/>
      <c r="J249" s="215">
        <f>BK249</f>
        <v>0</v>
      </c>
      <c r="K249" s="201"/>
      <c r="L249" s="206"/>
      <c r="M249" s="207"/>
      <c r="N249" s="208"/>
      <c r="O249" s="208"/>
      <c r="P249" s="209">
        <f>SUM(P250:P251)</f>
        <v>0</v>
      </c>
      <c r="Q249" s="208"/>
      <c r="R249" s="209">
        <f>SUM(R250:R251)</f>
        <v>0</v>
      </c>
      <c r="S249" s="208"/>
      <c r="T249" s="210">
        <f>SUM(T250:T251)</f>
        <v>0</v>
      </c>
      <c r="AR249" s="211" t="s">
        <v>80</v>
      </c>
      <c r="AT249" s="212" t="s">
        <v>71</v>
      </c>
      <c r="AU249" s="212" t="s">
        <v>76</v>
      </c>
      <c r="AY249" s="211" t="s">
        <v>135</v>
      </c>
      <c r="BK249" s="213">
        <f>SUM(BK250:BK251)</f>
        <v>0</v>
      </c>
    </row>
    <row r="250" s="1" customFormat="1" ht="14.4" customHeight="1">
      <c r="B250" s="39"/>
      <c r="C250" s="216" t="s">
        <v>355</v>
      </c>
      <c r="D250" s="216" t="s">
        <v>137</v>
      </c>
      <c r="E250" s="217" t="s">
        <v>356</v>
      </c>
      <c r="F250" s="218" t="s">
        <v>357</v>
      </c>
      <c r="G250" s="219" t="s">
        <v>157</v>
      </c>
      <c r="H250" s="220">
        <v>1</v>
      </c>
      <c r="I250" s="221"/>
      <c r="J250" s="222">
        <f>ROUND(I250*H250,2)</f>
        <v>0</v>
      </c>
      <c r="K250" s="218" t="s">
        <v>19</v>
      </c>
      <c r="L250" s="44"/>
      <c r="M250" s="223" t="s">
        <v>19</v>
      </c>
      <c r="N250" s="224" t="s">
        <v>43</v>
      </c>
      <c r="O250" s="80"/>
      <c r="P250" s="225">
        <f>O250*H250</f>
        <v>0</v>
      </c>
      <c r="Q250" s="225">
        <v>0</v>
      </c>
      <c r="R250" s="225">
        <f>Q250*H250</f>
        <v>0</v>
      </c>
      <c r="S250" s="225">
        <v>0</v>
      </c>
      <c r="T250" s="226">
        <f>S250*H250</f>
        <v>0</v>
      </c>
      <c r="AR250" s="18" t="s">
        <v>233</v>
      </c>
      <c r="AT250" s="18" t="s">
        <v>137</v>
      </c>
      <c r="AU250" s="18" t="s">
        <v>80</v>
      </c>
      <c r="AY250" s="18" t="s">
        <v>135</v>
      </c>
      <c r="BE250" s="227">
        <f>IF(N250="základní",J250,0)</f>
        <v>0</v>
      </c>
      <c r="BF250" s="227">
        <f>IF(N250="snížená",J250,0)</f>
        <v>0</v>
      </c>
      <c r="BG250" s="227">
        <f>IF(N250="zákl. přenesená",J250,0)</f>
        <v>0</v>
      </c>
      <c r="BH250" s="227">
        <f>IF(N250="sníž. přenesená",J250,0)</f>
        <v>0</v>
      </c>
      <c r="BI250" s="227">
        <f>IF(N250="nulová",J250,0)</f>
        <v>0</v>
      </c>
      <c r="BJ250" s="18" t="s">
        <v>76</v>
      </c>
      <c r="BK250" s="227">
        <f>ROUND(I250*H250,2)</f>
        <v>0</v>
      </c>
      <c r="BL250" s="18" t="s">
        <v>233</v>
      </c>
      <c r="BM250" s="18" t="s">
        <v>358</v>
      </c>
    </row>
    <row r="251" s="1" customFormat="1" ht="14.4" customHeight="1">
      <c r="B251" s="39"/>
      <c r="C251" s="216" t="s">
        <v>359</v>
      </c>
      <c r="D251" s="216" t="s">
        <v>137</v>
      </c>
      <c r="E251" s="217" t="s">
        <v>360</v>
      </c>
      <c r="F251" s="218" t="s">
        <v>361</v>
      </c>
      <c r="G251" s="219" t="s">
        <v>157</v>
      </c>
      <c r="H251" s="220">
        <v>1</v>
      </c>
      <c r="I251" s="221"/>
      <c r="J251" s="222">
        <f>ROUND(I251*H251,2)</f>
        <v>0</v>
      </c>
      <c r="K251" s="218" t="s">
        <v>19</v>
      </c>
      <c r="L251" s="44"/>
      <c r="M251" s="223" t="s">
        <v>19</v>
      </c>
      <c r="N251" s="224" t="s">
        <v>43</v>
      </c>
      <c r="O251" s="80"/>
      <c r="P251" s="225">
        <f>O251*H251</f>
        <v>0</v>
      </c>
      <c r="Q251" s="225">
        <v>0</v>
      </c>
      <c r="R251" s="225">
        <f>Q251*H251</f>
        <v>0</v>
      </c>
      <c r="S251" s="225">
        <v>0</v>
      </c>
      <c r="T251" s="226">
        <f>S251*H251</f>
        <v>0</v>
      </c>
      <c r="AR251" s="18" t="s">
        <v>233</v>
      </c>
      <c r="AT251" s="18" t="s">
        <v>137</v>
      </c>
      <c r="AU251" s="18" t="s">
        <v>80</v>
      </c>
      <c r="AY251" s="18" t="s">
        <v>135</v>
      </c>
      <c r="BE251" s="227">
        <f>IF(N251="základní",J251,0)</f>
        <v>0</v>
      </c>
      <c r="BF251" s="227">
        <f>IF(N251="snížená",J251,0)</f>
        <v>0</v>
      </c>
      <c r="BG251" s="227">
        <f>IF(N251="zákl. přenesená",J251,0)</f>
        <v>0</v>
      </c>
      <c r="BH251" s="227">
        <f>IF(N251="sníž. přenesená",J251,0)</f>
        <v>0</v>
      </c>
      <c r="BI251" s="227">
        <f>IF(N251="nulová",J251,0)</f>
        <v>0</v>
      </c>
      <c r="BJ251" s="18" t="s">
        <v>76</v>
      </c>
      <c r="BK251" s="227">
        <f>ROUND(I251*H251,2)</f>
        <v>0</v>
      </c>
      <c r="BL251" s="18" t="s">
        <v>233</v>
      </c>
      <c r="BM251" s="18" t="s">
        <v>362</v>
      </c>
    </row>
    <row r="252" s="11" customFormat="1" ht="22.8" customHeight="1">
      <c r="B252" s="200"/>
      <c r="C252" s="201"/>
      <c r="D252" s="202" t="s">
        <v>71</v>
      </c>
      <c r="E252" s="214" t="s">
        <v>363</v>
      </c>
      <c r="F252" s="214" t="s">
        <v>364</v>
      </c>
      <c r="G252" s="201"/>
      <c r="H252" s="201"/>
      <c r="I252" s="204"/>
      <c r="J252" s="215">
        <f>BK252</f>
        <v>0</v>
      </c>
      <c r="K252" s="201"/>
      <c r="L252" s="206"/>
      <c r="M252" s="207"/>
      <c r="N252" s="208"/>
      <c r="O252" s="208"/>
      <c r="P252" s="209">
        <f>P253</f>
        <v>0</v>
      </c>
      <c r="Q252" s="208"/>
      <c r="R252" s="209">
        <f>R253</f>
        <v>0</v>
      </c>
      <c r="S252" s="208"/>
      <c r="T252" s="210">
        <f>T253</f>
        <v>0</v>
      </c>
      <c r="AR252" s="211" t="s">
        <v>80</v>
      </c>
      <c r="AT252" s="212" t="s">
        <v>71</v>
      </c>
      <c r="AU252" s="212" t="s">
        <v>76</v>
      </c>
      <c r="AY252" s="211" t="s">
        <v>135</v>
      </c>
      <c r="BK252" s="213">
        <f>BK253</f>
        <v>0</v>
      </c>
    </row>
    <row r="253" s="1" customFormat="1" ht="14.4" customHeight="1">
      <c r="B253" s="39"/>
      <c r="C253" s="216" t="s">
        <v>365</v>
      </c>
      <c r="D253" s="216" t="s">
        <v>137</v>
      </c>
      <c r="E253" s="217" t="s">
        <v>363</v>
      </c>
      <c r="F253" s="218" t="s">
        <v>366</v>
      </c>
      <c r="G253" s="219" t="s">
        <v>351</v>
      </c>
      <c r="H253" s="220">
        <v>1</v>
      </c>
      <c r="I253" s="221"/>
      <c r="J253" s="222">
        <f>ROUND(I253*H253,2)</f>
        <v>0</v>
      </c>
      <c r="K253" s="218" t="s">
        <v>19</v>
      </c>
      <c r="L253" s="44"/>
      <c r="M253" s="223" t="s">
        <v>19</v>
      </c>
      <c r="N253" s="224" t="s">
        <v>43</v>
      </c>
      <c r="O253" s="80"/>
      <c r="P253" s="225">
        <f>O253*H253</f>
        <v>0</v>
      </c>
      <c r="Q253" s="225">
        <v>0</v>
      </c>
      <c r="R253" s="225">
        <f>Q253*H253</f>
        <v>0</v>
      </c>
      <c r="S253" s="225">
        <v>0</v>
      </c>
      <c r="T253" s="226">
        <f>S253*H253</f>
        <v>0</v>
      </c>
      <c r="AR253" s="18" t="s">
        <v>233</v>
      </c>
      <c r="AT253" s="18" t="s">
        <v>137</v>
      </c>
      <c r="AU253" s="18" t="s">
        <v>80</v>
      </c>
      <c r="AY253" s="18" t="s">
        <v>135</v>
      </c>
      <c r="BE253" s="227">
        <f>IF(N253="základní",J253,0)</f>
        <v>0</v>
      </c>
      <c r="BF253" s="227">
        <f>IF(N253="snížená",J253,0)</f>
        <v>0</v>
      </c>
      <c r="BG253" s="227">
        <f>IF(N253="zákl. přenesená",J253,0)</f>
        <v>0</v>
      </c>
      <c r="BH253" s="227">
        <f>IF(N253="sníž. přenesená",J253,0)</f>
        <v>0</v>
      </c>
      <c r="BI253" s="227">
        <f>IF(N253="nulová",J253,0)</f>
        <v>0</v>
      </c>
      <c r="BJ253" s="18" t="s">
        <v>76</v>
      </c>
      <c r="BK253" s="227">
        <f>ROUND(I253*H253,2)</f>
        <v>0</v>
      </c>
      <c r="BL253" s="18" t="s">
        <v>233</v>
      </c>
      <c r="BM253" s="18" t="s">
        <v>367</v>
      </c>
    </row>
    <row r="254" s="11" customFormat="1" ht="22.8" customHeight="1">
      <c r="B254" s="200"/>
      <c r="C254" s="201"/>
      <c r="D254" s="202" t="s">
        <v>71</v>
      </c>
      <c r="E254" s="214" t="s">
        <v>368</v>
      </c>
      <c r="F254" s="214" t="s">
        <v>369</v>
      </c>
      <c r="G254" s="201"/>
      <c r="H254" s="201"/>
      <c r="I254" s="204"/>
      <c r="J254" s="215">
        <f>BK254</f>
        <v>0</v>
      </c>
      <c r="K254" s="201"/>
      <c r="L254" s="206"/>
      <c r="M254" s="207"/>
      <c r="N254" s="208"/>
      <c r="O254" s="208"/>
      <c r="P254" s="209">
        <f>SUM(P255:P281)</f>
        <v>0</v>
      </c>
      <c r="Q254" s="208"/>
      <c r="R254" s="209">
        <f>SUM(R255:R281)</f>
        <v>0.1445604107</v>
      </c>
      <c r="S254" s="208"/>
      <c r="T254" s="210">
        <f>SUM(T255:T281)</f>
        <v>0</v>
      </c>
      <c r="AR254" s="211" t="s">
        <v>80</v>
      </c>
      <c r="AT254" s="212" t="s">
        <v>71</v>
      </c>
      <c r="AU254" s="212" t="s">
        <v>76</v>
      </c>
      <c r="AY254" s="211" t="s">
        <v>135</v>
      </c>
      <c r="BK254" s="213">
        <f>SUM(BK255:BK281)</f>
        <v>0</v>
      </c>
    </row>
    <row r="255" s="1" customFormat="1" ht="20.4" customHeight="1">
      <c r="B255" s="39"/>
      <c r="C255" s="216" t="s">
        <v>370</v>
      </c>
      <c r="D255" s="216" t="s">
        <v>137</v>
      </c>
      <c r="E255" s="217" t="s">
        <v>371</v>
      </c>
      <c r="F255" s="218" t="s">
        <v>372</v>
      </c>
      <c r="G255" s="219" t="s">
        <v>236</v>
      </c>
      <c r="H255" s="220">
        <v>1.8</v>
      </c>
      <c r="I255" s="221"/>
      <c r="J255" s="222">
        <f>ROUND(I255*H255,2)</f>
        <v>0</v>
      </c>
      <c r="K255" s="218" t="s">
        <v>141</v>
      </c>
      <c r="L255" s="44"/>
      <c r="M255" s="223" t="s">
        <v>19</v>
      </c>
      <c r="N255" s="224" t="s">
        <v>43</v>
      </c>
      <c r="O255" s="80"/>
      <c r="P255" s="225">
        <f>O255*H255</f>
        <v>0</v>
      </c>
      <c r="Q255" s="225">
        <v>0.00090600000000000001</v>
      </c>
      <c r="R255" s="225">
        <f>Q255*H255</f>
        <v>0.0016308</v>
      </c>
      <c r="S255" s="225">
        <v>0</v>
      </c>
      <c r="T255" s="226">
        <f>S255*H255</f>
        <v>0</v>
      </c>
      <c r="AR255" s="18" t="s">
        <v>233</v>
      </c>
      <c r="AT255" s="18" t="s">
        <v>137</v>
      </c>
      <c r="AU255" s="18" t="s">
        <v>80</v>
      </c>
      <c r="AY255" s="18" t="s">
        <v>135</v>
      </c>
      <c r="BE255" s="227">
        <f>IF(N255="základní",J255,0)</f>
        <v>0</v>
      </c>
      <c r="BF255" s="227">
        <f>IF(N255="snížená",J255,0)</f>
        <v>0</v>
      </c>
      <c r="BG255" s="227">
        <f>IF(N255="zákl. přenesená",J255,0)</f>
        <v>0</v>
      </c>
      <c r="BH255" s="227">
        <f>IF(N255="sníž. přenesená",J255,0)</f>
        <v>0</v>
      </c>
      <c r="BI255" s="227">
        <f>IF(N255="nulová",J255,0)</f>
        <v>0</v>
      </c>
      <c r="BJ255" s="18" t="s">
        <v>76</v>
      </c>
      <c r="BK255" s="227">
        <f>ROUND(I255*H255,2)</f>
        <v>0</v>
      </c>
      <c r="BL255" s="18" t="s">
        <v>233</v>
      </c>
      <c r="BM255" s="18" t="s">
        <v>373</v>
      </c>
    </row>
    <row r="256" s="1" customFormat="1">
      <c r="B256" s="39"/>
      <c r="C256" s="40"/>
      <c r="D256" s="228" t="s">
        <v>144</v>
      </c>
      <c r="E256" s="40"/>
      <c r="F256" s="229" t="s">
        <v>374</v>
      </c>
      <c r="G256" s="40"/>
      <c r="H256" s="40"/>
      <c r="I256" s="143"/>
      <c r="J256" s="40"/>
      <c r="K256" s="40"/>
      <c r="L256" s="44"/>
      <c r="M256" s="230"/>
      <c r="N256" s="80"/>
      <c r="O256" s="80"/>
      <c r="P256" s="80"/>
      <c r="Q256" s="80"/>
      <c r="R256" s="80"/>
      <c r="S256" s="80"/>
      <c r="T256" s="81"/>
      <c r="AT256" s="18" t="s">
        <v>144</v>
      </c>
      <c r="AU256" s="18" t="s">
        <v>80</v>
      </c>
    </row>
    <row r="257" s="1" customFormat="1" ht="20.4" customHeight="1">
      <c r="B257" s="39"/>
      <c r="C257" s="216" t="s">
        <v>375</v>
      </c>
      <c r="D257" s="216" t="s">
        <v>137</v>
      </c>
      <c r="E257" s="217" t="s">
        <v>376</v>
      </c>
      <c r="F257" s="218" t="s">
        <v>377</v>
      </c>
      <c r="G257" s="219" t="s">
        <v>163</v>
      </c>
      <c r="H257" s="220">
        <v>3.6000000000000001</v>
      </c>
      <c r="I257" s="221"/>
      <c r="J257" s="222">
        <f>ROUND(I257*H257,2)</f>
        <v>0</v>
      </c>
      <c r="K257" s="218" t="s">
        <v>141</v>
      </c>
      <c r="L257" s="44"/>
      <c r="M257" s="223" t="s">
        <v>19</v>
      </c>
      <c r="N257" s="224" t="s">
        <v>43</v>
      </c>
      <c r="O257" s="80"/>
      <c r="P257" s="225">
        <f>O257*H257</f>
        <v>0</v>
      </c>
      <c r="Q257" s="225">
        <v>0.00010000000000000001</v>
      </c>
      <c r="R257" s="225">
        <f>Q257*H257</f>
        <v>0.00036000000000000002</v>
      </c>
      <c r="S257" s="225">
        <v>0</v>
      </c>
      <c r="T257" s="226">
        <f>S257*H257</f>
        <v>0</v>
      </c>
      <c r="AR257" s="18" t="s">
        <v>233</v>
      </c>
      <c r="AT257" s="18" t="s">
        <v>137</v>
      </c>
      <c r="AU257" s="18" t="s">
        <v>80</v>
      </c>
      <c r="AY257" s="18" t="s">
        <v>135</v>
      </c>
      <c r="BE257" s="227">
        <f>IF(N257="základní",J257,0)</f>
        <v>0</v>
      </c>
      <c r="BF257" s="227">
        <f>IF(N257="snížená",J257,0)</f>
        <v>0</v>
      </c>
      <c r="BG257" s="227">
        <f>IF(N257="zákl. přenesená",J257,0)</f>
        <v>0</v>
      </c>
      <c r="BH257" s="227">
        <f>IF(N257="sníž. přenesená",J257,0)</f>
        <v>0</v>
      </c>
      <c r="BI257" s="227">
        <f>IF(N257="nulová",J257,0)</f>
        <v>0</v>
      </c>
      <c r="BJ257" s="18" t="s">
        <v>76</v>
      </c>
      <c r="BK257" s="227">
        <f>ROUND(I257*H257,2)</f>
        <v>0</v>
      </c>
      <c r="BL257" s="18" t="s">
        <v>233</v>
      </c>
      <c r="BM257" s="18" t="s">
        <v>378</v>
      </c>
    </row>
    <row r="258" s="1" customFormat="1">
      <c r="B258" s="39"/>
      <c r="C258" s="40"/>
      <c r="D258" s="228" t="s">
        <v>144</v>
      </c>
      <c r="E258" s="40"/>
      <c r="F258" s="229" t="s">
        <v>374</v>
      </c>
      <c r="G258" s="40"/>
      <c r="H258" s="40"/>
      <c r="I258" s="143"/>
      <c r="J258" s="40"/>
      <c r="K258" s="40"/>
      <c r="L258" s="44"/>
      <c r="M258" s="230"/>
      <c r="N258" s="80"/>
      <c r="O258" s="80"/>
      <c r="P258" s="80"/>
      <c r="Q258" s="80"/>
      <c r="R258" s="80"/>
      <c r="S258" s="80"/>
      <c r="T258" s="81"/>
      <c r="AT258" s="18" t="s">
        <v>144</v>
      </c>
      <c r="AU258" s="18" t="s">
        <v>80</v>
      </c>
    </row>
    <row r="259" s="12" customFormat="1">
      <c r="B259" s="231"/>
      <c r="C259" s="232"/>
      <c r="D259" s="228" t="s">
        <v>146</v>
      </c>
      <c r="E259" s="233" t="s">
        <v>19</v>
      </c>
      <c r="F259" s="234" t="s">
        <v>165</v>
      </c>
      <c r="G259" s="232"/>
      <c r="H259" s="233" t="s">
        <v>19</v>
      </c>
      <c r="I259" s="235"/>
      <c r="J259" s="232"/>
      <c r="K259" s="232"/>
      <c r="L259" s="236"/>
      <c r="M259" s="237"/>
      <c r="N259" s="238"/>
      <c r="O259" s="238"/>
      <c r="P259" s="238"/>
      <c r="Q259" s="238"/>
      <c r="R259" s="238"/>
      <c r="S259" s="238"/>
      <c r="T259" s="239"/>
      <c r="AT259" s="240" t="s">
        <v>146</v>
      </c>
      <c r="AU259" s="240" t="s">
        <v>80</v>
      </c>
      <c r="AV259" s="12" t="s">
        <v>76</v>
      </c>
      <c r="AW259" s="12" t="s">
        <v>33</v>
      </c>
      <c r="AX259" s="12" t="s">
        <v>72</v>
      </c>
      <c r="AY259" s="240" t="s">
        <v>135</v>
      </c>
    </row>
    <row r="260" s="13" customFormat="1">
      <c r="B260" s="241"/>
      <c r="C260" s="242"/>
      <c r="D260" s="228" t="s">
        <v>146</v>
      </c>
      <c r="E260" s="243" t="s">
        <v>19</v>
      </c>
      <c r="F260" s="244" t="s">
        <v>379</v>
      </c>
      <c r="G260" s="242"/>
      <c r="H260" s="245">
        <v>2.25</v>
      </c>
      <c r="I260" s="246"/>
      <c r="J260" s="242"/>
      <c r="K260" s="242"/>
      <c r="L260" s="247"/>
      <c r="M260" s="248"/>
      <c r="N260" s="249"/>
      <c r="O260" s="249"/>
      <c r="P260" s="249"/>
      <c r="Q260" s="249"/>
      <c r="R260" s="249"/>
      <c r="S260" s="249"/>
      <c r="T260" s="250"/>
      <c r="AT260" s="251" t="s">
        <v>146</v>
      </c>
      <c r="AU260" s="251" t="s">
        <v>80</v>
      </c>
      <c r="AV260" s="13" t="s">
        <v>80</v>
      </c>
      <c r="AW260" s="13" t="s">
        <v>33</v>
      </c>
      <c r="AX260" s="13" t="s">
        <v>72</v>
      </c>
      <c r="AY260" s="251" t="s">
        <v>135</v>
      </c>
    </row>
    <row r="261" s="13" customFormat="1">
      <c r="B261" s="241"/>
      <c r="C261" s="242"/>
      <c r="D261" s="228" t="s">
        <v>146</v>
      </c>
      <c r="E261" s="243" t="s">
        <v>19</v>
      </c>
      <c r="F261" s="244" t="s">
        <v>380</v>
      </c>
      <c r="G261" s="242"/>
      <c r="H261" s="245">
        <v>1.3500000000000001</v>
      </c>
      <c r="I261" s="246"/>
      <c r="J261" s="242"/>
      <c r="K261" s="242"/>
      <c r="L261" s="247"/>
      <c r="M261" s="248"/>
      <c r="N261" s="249"/>
      <c r="O261" s="249"/>
      <c r="P261" s="249"/>
      <c r="Q261" s="249"/>
      <c r="R261" s="249"/>
      <c r="S261" s="249"/>
      <c r="T261" s="250"/>
      <c r="AT261" s="251" t="s">
        <v>146</v>
      </c>
      <c r="AU261" s="251" t="s">
        <v>80</v>
      </c>
      <c r="AV261" s="13" t="s">
        <v>80</v>
      </c>
      <c r="AW261" s="13" t="s">
        <v>33</v>
      </c>
      <c r="AX261" s="13" t="s">
        <v>72</v>
      </c>
      <c r="AY261" s="251" t="s">
        <v>135</v>
      </c>
    </row>
    <row r="262" s="14" customFormat="1">
      <c r="B262" s="252"/>
      <c r="C262" s="253"/>
      <c r="D262" s="228" t="s">
        <v>146</v>
      </c>
      <c r="E262" s="254" t="s">
        <v>19</v>
      </c>
      <c r="F262" s="255" t="s">
        <v>168</v>
      </c>
      <c r="G262" s="253"/>
      <c r="H262" s="256">
        <v>3.6000000000000001</v>
      </c>
      <c r="I262" s="257"/>
      <c r="J262" s="253"/>
      <c r="K262" s="253"/>
      <c r="L262" s="258"/>
      <c r="M262" s="259"/>
      <c r="N262" s="260"/>
      <c r="O262" s="260"/>
      <c r="P262" s="260"/>
      <c r="Q262" s="260"/>
      <c r="R262" s="260"/>
      <c r="S262" s="260"/>
      <c r="T262" s="261"/>
      <c r="AT262" s="262" t="s">
        <v>146</v>
      </c>
      <c r="AU262" s="262" t="s">
        <v>80</v>
      </c>
      <c r="AV262" s="14" t="s">
        <v>142</v>
      </c>
      <c r="AW262" s="14" t="s">
        <v>33</v>
      </c>
      <c r="AX262" s="14" t="s">
        <v>76</v>
      </c>
      <c r="AY262" s="262" t="s">
        <v>135</v>
      </c>
    </row>
    <row r="263" s="1" customFormat="1" ht="20.4" customHeight="1">
      <c r="B263" s="39"/>
      <c r="C263" s="216" t="s">
        <v>381</v>
      </c>
      <c r="D263" s="216" t="s">
        <v>137</v>
      </c>
      <c r="E263" s="217" t="s">
        <v>382</v>
      </c>
      <c r="F263" s="218" t="s">
        <v>383</v>
      </c>
      <c r="G263" s="219" t="s">
        <v>163</v>
      </c>
      <c r="H263" s="220">
        <v>2.25</v>
      </c>
      <c r="I263" s="221"/>
      <c r="J263" s="222">
        <f>ROUND(I263*H263,2)</f>
        <v>0</v>
      </c>
      <c r="K263" s="218" t="s">
        <v>141</v>
      </c>
      <c r="L263" s="44"/>
      <c r="M263" s="223" t="s">
        <v>19</v>
      </c>
      <c r="N263" s="224" t="s">
        <v>43</v>
      </c>
      <c r="O263" s="80"/>
      <c r="P263" s="225">
        <f>O263*H263</f>
        <v>0</v>
      </c>
      <c r="Q263" s="225">
        <v>0</v>
      </c>
      <c r="R263" s="225">
        <f>Q263*H263</f>
        <v>0</v>
      </c>
      <c r="S263" s="225">
        <v>0</v>
      </c>
      <c r="T263" s="226">
        <f>S263*H263</f>
        <v>0</v>
      </c>
      <c r="AR263" s="18" t="s">
        <v>233</v>
      </c>
      <c r="AT263" s="18" t="s">
        <v>137</v>
      </c>
      <c r="AU263" s="18" t="s">
        <v>80</v>
      </c>
      <c r="AY263" s="18" t="s">
        <v>135</v>
      </c>
      <c r="BE263" s="227">
        <f>IF(N263="základní",J263,0)</f>
        <v>0</v>
      </c>
      <c r="BF263" s="227">
        <f>IF(N263="snížená",J263,0)</f>
        <v>0</v>
      </c>
      <c r="BG263" s="227">
        <f>IF(N263="zákl. přenesená",J263,0)</f>
        <v>0</v>
      </c>
      <c r="BH263" s="227">
        <f>IF(N263="sníž. přenesená",J263,0)</f>
        <v>0</v>
      </c>
      <c r="BI263" s="227">
        <f>IF(N263="nulová",J263,0)</f>
        <v>0</v>
      </c>
      <c r="BJ263" s="18" t="s">
        <v>76</v>
      </c>
      <c r="BK263" s="227">
        <f>ROUND(I263*H263,2)</f>
        <v>0</v>
      </c>
      <c r="BL263" s="18" t="s">
        <v>233</v>
      </c>
      <c r="BM263" s="18" t="s">
        <v>384</v>
      </c>
    </row>
    <row r="264" s="1" customFormat="1">
      <c r="B264" s="39"/>
      <c r="C264" s="40"/>
      <c r="D264" s="228" t="s">
        <v>144</v>
      </c>
      <c r="E264" s="40"/>
      <c r="F264" s="229" t="s">
        <v>374</v>
      </c>
      <c r="G264" s="40"/>
      <c r="H264" s="40"/>
      <c r="I264" s="143"/>
      <c r="J264" s="40"/>
      <c r="K264" s="40"/>
      <c r="L264" s="44"/>
      <c r="M264" s="230"/>
      <c r="N264" s="80"/>
      <c r="O264" s="80"/>
      <c r="P264" s="80"/>
      <c r="Q264" s="80"/>
      <c r="R264" s="80"/>
      <c r="S264" s="80"/>
      <c r="T264" s="81"/>
      <c r="AT264" s="18" t="s">
        <v>144</v>
      </c>
      <c r="AU264" s="18" t="s">
        <v>80</v>
      </c>
    </row>
    <row r="265" s="1" customFormat="1" ht="30.6" customHeight="1">
      <c r="B265" s="39"/>
      <c r="C265" s="216" t="s">
        <v>385</v>
      </c>
      <c r="D265" s="216" t="s">
        <v>137</v>
      </c>
      <c r="E265" s="217" t="s">
        <v>386</v>
      </c>
      <c r="F265" s="218" t="s">
        <v>387</v>
      </c>
      <c r="G265" s="219" t="s">
        <v>163</v>
      </c>
      <c r="H265" s="220">
        <v>2.25</v>
      </c>
      <c r="I265" s="221"/>
      <c r="J265" s="222">
        <f>ROUND(I265*H265,2)</f>
        <v>0</v>
      </c>
      <c r="K265" s="218" t="s">
        <v>141</v>
      </c>
      <c r="L265" s="44"/>
      <c r="M265" s="223" t="s">
        <v>19</v>
      </c>
      <c r="N265" s="224" t="s">
        <v>43</v>
      </c>
      <c r="O265" s="80"/>
      <c r="P265" s="225">
        <f>O265*H265</f>
        <v>0</v>
      </c>
      <c r="Q265" s="225">
        <v>0.031594038800000002</v>
      </c>
      <c r="R265" s="225">
        <f>Q265*H265</f>
        <v>0.071086587300000004</v>
      </c>
      <c r="S265" s="225">
        <v>0</v>
      </c>
      <c r="T265" s="226">
        <f>S265*H265</f>
        <v>0</v>
      </c>
      <c r="AR265" s="18" t="s">
        <v>142</v>
      </c>
      <c r="AT265" s="18" t="s">
        <v>137</v>
      </c>
      <c r="AU265" s="18" t="s">
        <v>80</v>
      </c>
      <c r="AY265" s="18" t="s">
        <v>135</v>
      </c>
      <c r="BE265" s="227">
        <f>IF(N265="základní",J265,0)</f>
        <v>0</v>
      </c>
      <c r="BF265" s="227">
        <f>IF(N265="snížená",J265,0)</f>
        <v>0</v>
      </c>
      <c r="BG265" s="227">
        <f>IF(N265="zákl. přenesená",J265,0)</f>
        <v>0</v>
      </c>
      <c r="BH265" s="227">
        <f>IF(N265="sníž. přenesená",J265,0)</f>
        <v>0</v>
      </c>
      <c r="BI265" s="227">
        <f>IF(N265="nulová",J265,0)</f>
        <v>0</v>
      </c>
      <c r="BJ265" s="18" t="s">
        <v>76</v>
      </c>
      <c r="BK265" s="227">
        <f>ROUND(I265*H265,2)</f>
        <v>0</v>
      </c>
      <c r="BL265" s="18" t="s">
        <v>142</v>
      </c>
      <c r="BM265" s="18" t="s">
        <v>388</v>
      </c>
    </row>
    <row r="266" s="1" customFormat="1">
      <c r="B266" s="39"/>
      <c r="C266" s="40"/>
      <c r="D266" s="228" t="s">
        <v>144</v>
      </c>
      <c r="E266" s="40"/>
      <c r="F266" s="229" t="s">
        <v>389</v>
      </c>
      <c r="G266" s="40"/>
      <c r="H266" s="40"/>
      <c r="I266" s="143"/>
      <c r="J266" s="40"/>
      <c r="K266" s="40"/>
      <c r="L266" s="44"/>
      <c r="M266" s="230"/>
      <c r="N266" s="80"/>
      <c r="O266" s="80"/>
      <c r="P266" s="80"/>
      <c r="Q266" s="80"/>
      <c r="R266" s="80"/>
      <c r="S266" s="80"/>
      <c r="T266" s="81"/>
      <c r="AT266" s="18" t="s">
        <v>144</v>
      </c>
      <c r="AU266" s="18" t="s">
        <v>80</v>
      </c>
    </row>
    <row r="267" s="12" customFormat="1">
      <c r="B267" s="231"/>
      <c r="C267" s="232"/>
      <c r="D267" s="228" t="s">
        <v>146</v>
      </c>
      <c r="E267" s="233" t="s">
        <v>19</v>
      </c>
      <c r="F267" s="234" t="s">
        <v>165</v>
      </c>
      <c r="G267" s="232"/>
      <c r="H267" s="233" t="s">
        <v>19</v>
      </c>
      <c r="I267" s="235"/>
      <c r="J267" s="232"/>
      <c r="K267" s="232"/>
      <c r="L267" s="236"/>
      <c r="M267" s="237"/>
      <c r="N267" s="238"/>
      <c r="O267" s="238"/>
      <c r="P267" s="238"/>
      <c r="Q267" s="238"/>
      <c r="R267" s="238"/>
      <c r="S267" s="238"/>
      <c r="T267" s="239"/>
      <c r="AT267" s="240" t="s">
        <v>146</v>
      </c>
      <c r="AU267" s="240" t="s">
        <v>80</v>
      </c>
      <c r="AV267" s="12" t="s">
        <v>76</v>
      </c>
      <c r="AW267" s="12" t="s">
        <v>33</v>
      </c>
      <c r="AX267" s="12" t="s">
        <v>72</v>
      </c>
      <c r="AY267" s="240" t="s">
        <v>135</v>
      </c>
    </row>
    <row r="268" s="13" customFormat="1">
      <c r="B268" s="241"/>
      <c r="C268" s="242"/>
      <c r="D268" s="228" t="s">
        <v>146</v>
      </c>
      <c r="E268" s="243" t="s">
        <v>19</v>
      </c>
      <c r="F268" s="244" t="s">
        <v>390</v>
      </c>
      <c r="G268" s="242"/>
      <c r="H268" s="245">
        <v>2.25</v>
      </c>
      <c r="I268" s="246"/>
      <c r="J268" s="242"/>
      <c r="K268" s="242"/>
      <c r="L268" s="247"/>
      <c r="M268" s="248"/>
      <c r="N268" s="249"/>
      <c r="O268" s="249"/>
      <c r="P268" s="249"/>
      <c r="Q268" s="249"/>
      <c r="R268" s="249"/>
      <c r="S268" s="249"/>
      <c r="T268" s="250"/>
      <c r="AT268" s="251" t="s">
        <v>146</v>
      </c>
      <c r="AU268" s="251" t="s">
        <v>80</v>
      </c>
      <c r="AV268" s="13" t="s">
        <v>80</v>
      </c>
      <c r="AW268" s="13" t="s">
        <v>33</v>
      </c>
      <c r="AX268" s="13" t="s">
        <v>76</v>
      </c>
      <c r="AY268" s="251" t="s">
        <v>135</v>
      </c>
    </row>
    <row r="269" s="1" customFormat="1" ht="20.4" customHeight="1">
      <c r="B269" s="39"/>
      <c r="C269" s="216" t="s">
        <v>391</v>
      </c>
      <c r="D269" s="216" t="s">
        <v>137</v>
      </c>
      <c r="E269" s="217" t="s">
        <v>392</v>
      </c>
      <c r="F269" s="218" t="s">
        <v>393</v>
      </c>
      <c r="G269" s="219" t="s">
        <v>236</v>
      </c>
      <c r="H269" s="220">
        <v>2.25</v>
      </c>
      <c r="I269" s="221"/>
      <c r="J269" s="222">
        <f>ROUND(I269*H269,2)</f>
        <v>0</v>
      </c>
      <c r="K269" s="218" t="s">
        <v>141</v>
      </c>
      <c r="L269" s="44"/>
      <c r="M269" s="223" t="s">
        <v>19</v>
      </c>
      <c r="N269" s="224" t="s">
        <v>43</v>
      </c>
      <c r="O269" s="80"/>
      <c r="P269" s="225">
        <f>O269*H269</f>
        <v>0</v>
      </c>
      <c r="Q269" s="225">
        <v>0.0088777000000000005</v>
      </c>
      <c r="R269" s="225">
        <f>Q269*H269</f>
        <v>0.019974825000000002</v>
      </c>
      <c r="S269" s="225">
        <v>0</v>
      </c>
      <c r="T269" s="226">
        <f>S269*H269</f>
        <v>0</v>
      </c>
      <c r="AR269" s="18" t="s">
        <v>233</v>
      </c>
      <c r="AT269" s="18" t="s">
        <v>137</v>
      </c>
      <c r="AU269" s="18" t="s">
        <v>80</v>
      </c>
      <c r="AY269" s="18" t="s">
        <v>135</v>
      </c>
      <c r="BE269" s="227">
        <f>IF(N269="základní",J269,0)</f>
        <v>0</v>
      </c>
      <c r="BF269" s="227">
        <f>IF(N269="snížená",J269,0)</f>
        <v>0</v>
      </c>
      <c r="BG269" s="227">
        <f>IF(N269="zákl. přenesená",J269,0)</f>
        <v>0</v>
      </c>
      <c r="BH269" s="227">
        <f>IF(N269="sníž. přenesená",J269,0)</f>
        <v>0</v>
      </c>
      <c r="BI269" s="227">
        <f>IF(N269="nulová",J269,0)</f>
        <v>0</v>
      </c>
      <c r="BJ269" s="18" t="s">
        <v>76</v>
      </c>
      <c r="BK269" s="227">
        <f>ROUND(I269*H269,2)</f>
        <v>0</v>
      </c>
      <c r="BL269" s="18" t="s">
        <v>233</v>
      </c>
      <c r="BM269" s="18" t="s">
        <v>394</v>
      </c>
    </row>
    <row r="270" s="1" customFormat="1">
      <c r="B270" s="39"/>
      <c r="C270" s="40"/>
      <c r="D270" s="228" t="s">
        <v>144</v>
      </c>
      <c r="E270" s="40"/>
      <c r="F270" s="229" t="s">
        <v>395</v>
      </c>
      <c r="G270" s="40"/>
      <c r="H270" s="40"/>
      <c r="I270" s="143"/>
      <c r="J270" s="40"/>
      <c r="K270" s="40"/>
      <c r="L270" s="44"/>
      <c r="M270" s="230"/>
      <c r="N270" s="80"/>
      <c r="O270" s="80"/>
      <c r="P270" s="80"/>
      <c r="Q270" s="80"/>
      <c r="R270" s="80"/>
      <c r="S270" s="80"/>
      <c r="T270" s="81"/>
      <c r="AT270" s="18" t="s">
        <v>144</v>
      </c>
      <c r="AU270" s="18" t="s">
        <v>80</v>
      </c>
    </row>
    <row r="271" s="12" customFormat="1">
      <c r="B271" s="231"/>
      <c r="C271" s="232"/>
      <c r="D271" s="228" t="s">
        <v>146</v>
      </c>
      <c r="E271" s="233" t="s">
        <v>19</v>
      </c>
      <c r="F271" s="234" t="s">
        <v>165</v>
      </c>
      <c r="G271" s="232"/>
      <c r="H271" s="233" t="s">
        <v>19</v>
      </c>
      <c r="I271" s="235"/>
      <c r="J271" s="232"/>
      <c r="K271" s="232"/>
      <c r="L271" s="236"/>
      <c r="M271" s="237"/>
      <c r="N271" s="238"/>
      <c r="O271" s="238"/>
      <c r="P271" s="238"/>
      <c r="Q271" s="238"/>
      <c r="R271" s="238"/>
      <c r="S271" s="238"/>
      <c r="T271" s="239"/>
      <c r="AT271" s="240" t="s">
        <v>146</v>
      </c>
      <c r="AU271" s="240" t="s">
        <v>80</v>
      </c>
      <c r="AV271" s="12" t="s">
        <v>76</v>
      </c>
      <c r="AW271" s="12" t="s">
        <v>33</v>
      </c>
      <c r="AX271" s="12" t="s">
        <v>72</v>
      </c>
      <c r="AY271" s="240" t="s">
        <v>135</v>
      </c>
    </row>
    <row r="272" s="13" customFormat="1">
      <c r="B272" s="241"/>
      <c r="C272" s="242"/>
      <c r="D272" s="228" t="s">
        <v>146</v>
      </c>
      <c r="E272" s="243" t="s">
        <v>19</v>
      </c>
      <c r="F272" s="244" t="s">
        <v>396</v>
      </c>
      <c r="G272" s="242"/>
      <c r="H272" s="245">
        <v>1.3500000000000001</v>
      </c>
      <c r="I272" s="246"/>
      <c r="J272" s="242"/>
      <c r="K272" s="242"/>
      <c r="L272" s="247"/>
      <c r="M272" s="248"/>
      <c r="N272" s="249"/>
      <c r="O272" s="249"/>
      <c r="P272" s="249"/>
      <c r="Q272" s="249"/>
      <c r="R272" s="249"/>
      <c r="S272" s="249"/>
      <c r="T272" s="250"/>
      <c r="AT272" s="251" t="s">
        <v>146</v>
      </c>
      <c r="AU272" s="251" t="s">
        <v>80</v>
      </c>
      <c r="AV272" s="13" t="s">
        <v>80</v>
      </c>
      <c r="AW272" s="13" t="s">
        <v>33</v>
      </c>
      <c r="AX272" s="13" t="s">
        <v>72</v>
      </c>
      <c r="AY272" s="251" t="s">
        <v>135</v>
      </c>
    </row>
    <row r="273" s="13" customFormat="1">
      <c r="B273" s="241"/>
      <c r="C273" s="242"/>
      <c r="D273" s="228" t="s">
        <v>146</v>
      </c>
      <c r="E273" s="243" t="s">
        <v>19</v>
      </c>
      <c r="F273" s="244" t="s">
        <v>397</v>
      </c>
      <c r="G273" s="242"/>
      <c r="H273" s="245">
        <v>0.90000000000000002</v>
      </c>
      <c r="I273" s="246"/>
      <c r="J273" s="242"/>
      <c r="K273" s="242"/>
      <c r="L273" s="247"/>
      <c r="M273" s="248"/>
      <c r="N273" s="249"/>
      <c r="O273" s="249"/>
      <c r="P273" s="249"/>
      <c r="Q273" s="249"/>
      <c r="R273" s="249"/>
      <c r="S273" s="249"/>
      <c r="T273" s="250"/>
      <c r="AT273" s="251" t="s">
        <v>146</v>
      </c>
      <c r="AU273" s="251" t="s">
        <v>80</v>
      </c>
      <c r="AV273" s="13" t="s">
        <v>80</v>
      </c>
      <c r="AW273" s="13" t="s">
        <v>33</v>
      </c>
      <c r="AX273" s="13" t="s">
        <v>72</v>
      </c>
      <c r="AY273" s="251" t="s">
        <v>135</v>
      </c>
    </row>
    <row r="274" s="14" customFormat="1">
      <c r="B274" s="252"/>
      <c r="C274" s="253"/>
      <c r="D274" s="228" t="s">
        <v>146</v>
      </c>
      <c r="E274" s="254" t="s">
        <v>19</v>
      </c>
      <c r="F274" s="255" t="s">
        <v>168</v>
      </c>
      <c r="G274" s="253"/>
      <c r="H274" s="256">
        <v>2.25</v>
      </c>
      <c r="I274" s="257"/>
      <c r="J274" s="253"/>
      <c r="K274" s="253"/>
      <c r="L274" s="258"/>
      <c r="M274" s="259"/>
      <c r="N274" s="260"/>
      <c r="O274" s="260"/>
      <c r="P274" s="260"/>
      <c r="Q274" s="260"/>
      <c r="R274" s="260"/>
      <c r="S274" s="260"/>
      <c r="T274" s="261"/>
      <c r="AT274" s="262" t="s">
        <v>146</v>
      </c>
      <c r="AU274" s="262" t="s">
        <v>80</v>
      </c>
      <c r="AV274" s="14" t="s">
        <v>142</v>
      </c>
      <c r="AW274" s="14" t="s">
        <v>33</v>
      </c>
      <c r="AX274" s="14" t="s">
        <v>76</v>
      </c>
      <c r="AY274" s="262" t="s">
        <v>135</v>
      </c>
    </row>
    <row r="275" s="1" customFormat="1" ht="20.4" customHeight="1">
      <c r="B275" s="39"/>
      <c r="C275" s="216" t="s">
        <v>398</v>
      </c>
      <c r="D275" s="216" t="s">
        <v>137</v>
      </c>
      <c r="E275" s="217" t="s">
        <v>399</v>
      </c>
      <c r="F275" s="218" t="s">
        <v>400</v>
      </c>
      <c r="G275" s="219" t="s">
        <v>163</v>
      </c>
      <c r="H275" s="220">
        <v>2.5600000000000001</v>
      </c>
      <c r="I275" s="221"/>
      <c r="J275" s="222">
        <f>ROUND(I275*H275,2)</f>
        <v>0</v>
      </c>
      <c r="K275" s="218" t="s">
        <v>141</v>
      </c>
      <c r="L275" s="44"/>
      <c r="M275" s="223" t="s">
        <v>19</v>
      </c>
      <c r="N275" s="224" t="s">
        <v>43</v>
      </c>
      <c r="O275" s="80"/>
      <c r="P275" s="225">
        <f>O275*H275</f>
        <v>0</v>
      </c>
      <c r="Q275" s="225">
        <v>0.020120389999999998</v>
      </c>
      <c r="R275" s="225">
        <f>Q275*H275</f>
        <v>0.051508198399999996</v>
      </c>
      <c r="S275" s="225">
        <v>0</v>
      </c>
      <c r="T275" s="226">
        <f>S275*H275</f>
        <v>0</v>
      </c>
      <c r="AR275" s="18" t="s">
        <v>233</v>
      </c>
      <c r="AT275" s="18" t="s">
        <v>137</v>
      </c>
      <c r="AU275" s="18" t="s">
        <v>80</v>
      </c>
      <c r="AY275" s="18" t="s">
        <v>135</v>
      </c>
      <c r="BE275" s="227">
        <f>IF(N275="základní",J275,0)</f>
        <v>0</v>
      </c>
      <c r="BF275" s="227">
        <f>IF(N275="snížená",J275,0)</f>
        <v>0</v>
      </c>
      <c r="BG275" s="227">
        <f>IF(N275="zákl. přenesená",J275,0)</f>
        <v>0</v>
      </c>
      <c r="BH275" s="227">
        <f>IF(N275="sníž. přenesená",J275,0)</f>
        <v>0</v>
      </c>
      <c r="BI275" s="227">
        <f>IF(N275="nulová",J275,0)</f>
        <v>0</v>
      </c>
      <c r="BJ275" s="18" t="s">
        <v>76</v>
      </c>
      <c r="BK275" s="227">
        <f>ROUND(I275*H275,2)</f>
        <v>0</v>
      </c>
      <c r="BL275" s="18" t="s">
        <v>233</v>
      </c>
      <c r="BM275" s="18" t="s">
        <v>401</v>
      </c>
    </row>
    <row r="276" s="1" customFormat="1">
      <c r="B276" s="39"/>
      <c r="C276" s="40"/>
      <c r="D276" s="228" t="s">
        <v>144</v>
      </c>
      <c r="E276" s="40"/>
      <c r="F276" s="229" t="s">
        <v>402</v>
      </c>
      <c r="G276" s="40"/>
      <c r="H276" s="40"/>
      <c r="I276" s="143"/>
      <c r="J276" s="40"/>
      <c r="K276" s="40"/>
      <c r="L276" s="44"/>
      <c r="M276" s="230"/>
      <c r="N276" s="80"/>
      <c r="O276" s="80"/>
      <c r="P276" s="80"/>
      <c r="Q276" s="80"/>
      <c r="R276" s="80"/>
      <c r="S276" s="80"/>
      <c r="T276" s="81"/>
      <c r="AT276" s="18" t="s">
        <v>144</v>
      </c>
      <c r="AU276" s="18" t="s">
        <v>80</v>
      </c>
    </row>
    <row r="277" s="12" customFormat="1">
      <c r="B277" s="231"/>
      <c r="C277" s="232"/>
      <c r="D277" s="228" t="s">
        <v>146</v>
      </c>
      <c r="E277" s="233" t="s">
        <v>19</v>
      </c>
      <c r="F277" s="234" t="s">
        <v>185</v>
      </c>
      <c r="G277" s="232"/>
      <c r="H277" s="233" t="s">
        <v>19</v>
      </c>
      <c r="I277" s="235"/>
      <c r="J277" s="232"/>
      <c r="K277" s="232"/>
      <c r="L277" s="236"/>
      <c r="M277" s="237"/>
      <c r="N277" s="238"/>
      <c r="O277" s="238"/>
      <c r="P277" s="238"/>
      <c r="Q277" s="238"/>
      <c r="R277" s="238"/>
      <c r="S277" s="238"/>
      <c r="T277" s="239"/>
      <c r="AT277" s="240" t="s">
        <v>146</v>
      </c>
      <c r="AU277" s="240" t="s">
        <v>80</v>
      </c>
      <c r="AV277" s="12" t="s">
        <v>76</v>
      </c>
      <c r="AW277" s="12" t="s">
        <v>33</v>
      </c>
      <c r="AX277" s="12" t="s">
        <v>72</v>
      </c>
      <c r="AY277" s="240" t="s">
        <v>135</v>
      </c>
    </row>
    <row r="278" s="12" customFormat="1">
      <c r="B278" s="231"/>
      <c r="C278" s="232"/>
      <c r="D278" s="228" t="s">
        <v>146</v>
      </c>
      <c r="E278" s="233" t="s">
        <v>19</v>
      </c>
      <c r="F278" s="234" t="s">
        <v>403</v>
      </c>
      <c r="G278" s="232"/>
      <c r="H278" s="233" t="s">
        <v>19</v>
      </c>
      <c r="I278" s="235"/>
      <c r="J278" s="232"/>
      <c r="K278" s="232"/>
      <c r="L278" s="236"/>
      <c r="M278" s="237"/>
      <c r="N278" s="238"/>
      <c r="O278" s="238"/>
      <c r="P278" s="238"/>
      <c r="Q278" s="238"/>
      <c r="R278" s="238"/>
      <c r="S278" s="238"/>
      <c r="T278" s="239"/>
      <c r="AT278" s="240" t="s">
        <v>146</v>
      </c>
      <c r="AU278" s="240" t="s">
        <v>80</v>
      </c>
      <c r="AV278" s="12" t="s">
        <v>76</v>
      </c>
      <c r="AW278" s="12" t="s">
        <v>33</v>
      </c>
      <c r="AX278" s="12" t="s">
        <v>72</v>
      </c>
      <c r="AY278" s="240" t="s">
        <v>135</v>
      </c>
    </row>
    <row r="279" s="13" customFormat="1">
      <c r="B279" s="241"/>
      <c r="C279" s="242"/>
      <c r="D279" s="228" t="s">
        <v>146</v>
      </c>
      <c r="E279" s="243" t="s">
        <v>19</v>
      </c>
      <c r="F279" s="244" t="s">
        <v>404</v>
      </c>
      <c r="G279" s="242"/>
      <c r="H279" s="245">
        <v>2.5600000000000001</v>
      </c>
      <c r="I279" s="246"/>
      <c r="J279" s="242"/>
      <c r="K279" s="242"/>
      <c r="L279" s="247"/>
      <c r="M279" s="248"/>
      <c r="N279" s="249"/>
      <c r="O279" s="249"/>
      <c r="P279" s="249"/>
      <c r="Q279" s="249"/>
      <c r="R279" s="249"/>
      <c r="S279" s="249"/>
      <c r="T279" s="250"/>
      <c r="AT279" s="251" t="s">
        <v>146</v>
      </c>
      <c r="AU279" s="251" t="s">
        <v>80</v>
      </c>
      <c r="AV279" s="13" t="s">
        <v>80</v>
      </c>
      <c r="AW279" s="13" t="s">
        <v>33</v>
      </c>
      <c r="AX279" s="13" t="s">
        <v>76</v>
      </c>
      <c r="AY279" s="251" t="s">
        <v>135</v>
      </c>
    </row>
    <row r="280" s="1" customFormat="1" ht="30.6" customHeight="1">
      <c r="B280" s="39"/>
      <c r="C280" s="216" t="s">
        <v>405</v>
      </c>
      <c r="D280" s="216" t="s">
        <v>137</v>
      </c>
      <c r="E280" s="217" t="s">
        <v>406</v>
      </c>
      <c r="F280" s="218" t="s">
        <v>407</v>
      </c>
      <c r="G280" s="219" t="s">
        <v>306</v>
      </c>
      <c r="H280" s="220">
        <v>0.072999999999999995</v>
      </c>
      <c r="I280" s="221"/>
      <c r="J280" s="222">
        <f>ROUND(I280*H280,2)</f>
        <v>0</v>
      </c>
      <c r="K280" s="218" t="s">
        <v>141</v>
      </c>
      <c r="L280" s="44"/>
      <c r="M280" s="223" t="s">
        <v>19</v>
      </c>
      <c r="N280" s="224" t="s">
        <v>43</v>
      </c>
      <c r="O280" s="80"/>
      <c r="P280" s="225">
        <f>O280*H280</f>
        <v>0</v>
      </c>
      <c r="Q280" s="225">
        <v>0</v>
      </c>
      <c r="R280" s="225">
        <f>Q280*H280</f>
        <v>0</v>
      </c>
      <c r="S280" s="225">
        <v>0</v>
      </c>
      <c r="T280" s="226">
        <f>S280*H280</f>
        <v>0</v>
      </c>
      <c r="AR280" s="18" t="s">
        <v>233</v>
      </c>
      <c r="AT280" s="18" t="s">
        <v>137</v>
      </c>
      <c r="AU280" s="18" t="s">
        <v>80</v>
      </c>
      <c r="AY280" s="18" t="s">
        <v>135</v>
      </c>
      <c r="BE280" s="227">
        <f>IF(N280="základní",J280,0)</f>
        <v>0</v>
      </c>
      <c r="BF280" s="227">
        <f>IF(N280="snížená",J280,0)</f>
        <v>0</v>
      </c>
      <c r="BG280" s="227">
        <f>IF(N280="zákl. přenesená",J280,0)</f>
        <v>0</v>
      </c>
      <c r="BH280" s="227">
        <f>IF(N280="sníž. přenesená",J280,0)</f>
        <v>0</v>
      </c>
      <c r="BI280" s="227">
        <f>IF(N280="nulová",J280,0)</f>
        <v>0</v>
      </c>
      <c r="BJ280" s="18" t="s">
        <v>76</v>
      </c>
      <c r="BK280" s="227">
        <f>ROUND(I280*H280,2)</f>
        <v>0</v>
      </c>
      <c r="BL280" s="18" t="s">
        <v>233</v>
      </c>
      <c r="BM280" s="18" t="s">
        <v>408</v>
      </c>
    </row>
    <row r="281" s="1" customFormat="1">
      <c r="B281" s="39"/>
      <c r="C281" s="40"/>
      <c r="D281" s="228" t="s">
        <v>144</v>
      </c>
      <c r="E281" s="40"/>
      <c r="F281" s="229" t="s">
        <v>409</v>
      </c>
      <c r="G281" s="40"/>
      <c r="H281" s="40"/>
      <c r="I281" s="143"/>
      <c r="J281" s="40"/>
      <c r="K281" s="40"/>
      <c r="L281" s="44"/>
      <c r="M281" s="230"/>
      <c r="N281" s="80"/>
      <c r="O281" s="80"/>
      <c r="P281" s="80"/>
      <c r="Q281" s="80"/>
      <c r="R281" s="80"/>
      <c r="S281" s="80"/>
      <c r="T281" s="81"/>
      <c r="AT281" s="18" t="s">
        <v>144</v>
      </c>
      <c r="AU281" s="18" t="s">
        <v>80</v>
      </c>
    </row>
    <row r="282" s="11" customFormat="1" ht="22.8" customHeight="1">
      <c r="B282" s="200"/>
      <c r="C282" s="201"/>
      <c r="D282" s="202" t="s">
        <v>71</v>
      </c>
      <c r="E282" s="214" t="s">
        <v>410</v>
      </c>
      <c r="F282" s="214" t="s">
        <v>411</v>
      </c>
      <c r="G282" s="201"/>
      <c r="H282" s="201"/>
      <c r="I282" s="204"/>
      <c r="J282" s="215">
        <f>BK282</f>
        <v>0</v>
      </c>
      <c r="K282" s="201"/>
      <c r="L282" s="206"/>
      <c r="M282" s="207"/>
      <c r="N282" s="208"/>
      <c r="O282" s="208"/>
      <c r="P282" s="209">
        <f>SUM(P283:P285)</f>
        <v>0</v>
      </c>
      <c r="Q282" s="208"/>
      <c r="R282" s="209">
        <f>SUM(R283:R285)</f>
        <v>0.089999999999999997</v>
      </c>
      <c r="S282" s="208"/>
      <c r="T282" s="210">
        <f>SUM(T283:T285)</f>
        <v>0</v>
      </c>
      <c r="AR282" s="211" t="s">
        <v>80</v>
      </c>
      <c r="AT282" s="212" t="s">
        <v>71</v>
      </c>
      <c r="AU282" s="212" t="s">
        <v>76</v>
      </c>
      <c r="AY282" s="211" t="s">
        <v>135</v>
      </c>
      <c r="BK282" s="213">
        <f>SUM(BK283:BK285)</f>
        <v>0</v>
      </c>
    </row>
    <row r="283" s="1" customFormat="1" ht="20.4" customHeight="1">
      <c r="B283" s="39"/>
      <c r="C283" s="216" t="s">
        <v>412</v>
      </c>
      <c r="D283" s="216" t="s">
        <v>137</v>
      </c>
      <c r="E283" s="217" t="s">
        <v>413</v>
      </c>
      <c r="F283" s="218" t="s">
        <v>414</v>
      </c>
      <c r="G283" s="219" t="s">
        <v>157</v>
      </c>
      <c r="H283" s="220">
        <v>2</v>
      </c>
      <c r="I283" s="221"/>
      <c r="J283" s="222">
        <f>ROUND(I283*H283,2)</f>
        <v>0</v>
      </c>
      <c r="K283" s="218" t="s">
        <v>19</v>
      </c>
      <c r="L283" s="44"/>
      <c r="M283" s="223" t="s">
        <v>19</v>
      </c>
      <c r="N283" s="224" t="s">
        <v>43</v>
      </c>
      <c r="O283" s="80"/>
      <c r="P283" s="225">
        <f>O283*H283</f>
        <v>0</v>
      </c>
      <c r="Q283" s="225">
        <v>0.044999999999999998</v>
      </c>
      <c r="R283" s="225">
        <f>Q283*H283</f>
        <v>0.089999999999999997</v>
      </c>
      <c r="S283" s="225">
        <v>0</v>
      </c>
      <c r="T283" s="226">
        <f>S283*H283</f>
        <v>0</v>
      </c>
      <c r="AR283" s="18" t="s">
        <v>233</v>
      </c>
      <c r="AT283" s="18" t="s">
        <v>137</v>
      </c>
      <c r="AU283" s="18" t="s">
        <v>80</v>
      </c>
      <c r="AY283" s="18" t="s">
        <v>135</v>
      </c>
      <c r="BE283" s="227">
        <f>IF(N283="základní",J283,0)</f>
        <v>0</v>
      </c>
      <c r="BF283" s="227">
        <f>IF(N283="snížená",J283,0)</f>
        <v>0</v>
      </c>
      <c r="BG283" s="227">
        <f>IF(N283="zákl. přenesená",J283,0)</f>
        <v>0</v>
      </c>
      <c r="BH283" s="227">
        <f>IF(N283="sníž. přenesená",J283,0)</f>
        <v>0</v>
      </c>
      <c r="BI283" s="227">
        <f>IF(N283="nulová",J283,0)</f>
        <v>0</v>
      </c>
      <c r="BJ283" s="18" t="s">
        <v>76</v>
      </c>
      <c r="BK283" s="227">
        <f>ROUND(I283*H283,2)</f>
        <v>0</v>
      </c>
      <c r="BL283" s="18" t="s">
        <v>233</v>
      </c>
      <c r="BM283" s="18" t="s">
        <v>415</v>
      </c>
    </row>
    <row r="284" s="1" customFormat="1" ht="20.4" customHeight="1">
      <c r="B284" s="39"/>
      <c r="C284" s="216" t="s">
        <v>416</v>
      </c>
      <c r="D284" s="216" t="s">
        <v>137</v>
      </c>
      <c r="E284" s="217" t="s">
        <v>417</v>
      </c>
      <c r="F284" s="218" t="s">
        <v>418</v>
      </c>
      <c r="G284" s="219" t="s">
        <v>306</v>
      </c>
      <c r="H284" s="220">
        <v>0.089999999999999997</v>
      </c>
      <c r="I284" s="221"/>
      <c r="J284" s="222">
        <f>ROUND(I284*H284,2)</f>
        <v>0</v>
      </c>
      <c r="K284" s="218" t="s">
        <v>141</v>
      </c>
      <c r="L284" s="44"/>
      <c r="M284" s="223" t="s">
        <v>19</v>
      </c>
      <c r="N284" s="224" t="s">
        <v>43</v>
      </c>
      <c r="O284" s="80"/>
      <c r="P284" s="225">
        <f>O284*H284</f>
        <v>0</v>
      </c>
      <c r="Q284" s="225">
        <v>0</v>
      </c>
      <c r="R284" s="225">
        <f>Q284*H284</f>
        <v>0</v>
      </c>
      <c r="S284" s="225">
        <v>0</v>
      </c>
      <c r="T284" s="226">
        <f>S284*H284</f>
        <v>0</v>
      </c>
      <c r="AR284" s="18" t="s">
        <v>233</v>
      </c>
      <c r="AT284" s="18" t="s">
        <v>137</v>
      </c>
      <c r="AU284" s="18" t="s">
        <v>80</v>
      </c>
      <c r="AY284" s="18" t="s">
        <v>135</v>
      </c>
      <c r="BE284" s="227">
        <f>IF(N284="základní",J284,0)</f>
        <v>0</v>
      </c>
      <c r="BF284" s="227">
        <f>IF(N284="snížená",J284,0)</f>
        <v>0</v>
      </c>
      <c r="BG284" s="227">
        <f>IF(N284="zákl. přenesená",J284,0)</f>
        <v>0</v>
      </c>
      <c r="BH284" s="227">
        <f>IF(N284="sníž. přenesená",J284,0)</f>
        <v>0</v>
      </c>
      <c r="BI284" s="227">
        <f>IF(N284="nulová",J284,0)</f>
        <v>0</v>
      </c>
      <c r="BJ284" s="18" t="s">
        <v>76</v>
      </c>
      <c r="BK284" s="227">
        <f>ROUND(I284*H284,2)</f>
        <v>0</v>
      </c>
      <c r="BL284" s="18" t="s">
        <v>233</v>
      </c>
      <c r="BM284" s="18" t="s">
        <v>419</v>
      </c>
    </row>
    <row r="285" s="1" customFormat="1">
      <c r="B285" s="39"/>
      <c r="C285" s="40"/>
      <c r="D285" s="228" t="s">
        <v>144</v>
      </c>
      <c r="E285" s="40"/>
      <c r="F285" s="229" t="s">
        <v>420</v>
      </c>
      <c r="G285" s="40"/>
      <c r="H285" s="40"/>
      <c r="I285" s="143"/>
      <c r="J285" s="40"/>
      <c r="K285" s="40"/>
      <c r="L285" s="44"/>
      <c r="M285" s="230"/>
      <c r="N285" s="80"/>
      <c r="O285" s="80"/>
      <c r="P285" s="80"/>
      <c r="Q285" s="80"/>
      <c r="R285" s="80"/>
      <c r="S285" s="80"/>
      <c r="T285" s="81"/>
      <c r="AT285" s="18" t="s">
        <v>144</v>
      </c>
      <c r="AU285" s="18" t="s">
        <v>80</v>
      </c>
    </row>
    <row r="286" s="11" customFormat="1" ht="22.8" customHeight="1">
      <c r="B286" s="200"/>
      <c r="C286" s="201"/>
      <c r="D286" s="202" t="s">
        <v>71</v>
      </c>
      <c r="E286" s="214" t="s">
        <v>421</v>
      </c>
      <c r="F286" s="214" t="s">
        <v>422</v>
      </c>
      <c r="G286" s="201"/>
      <c r="H286" s="201"/>
      <c r="I286" s="204"/>
      <c r="J286" s="215">
        <f>BK286</f>
        <v>0</v>
      </c>
      <c r="K286" s="201"/>
      <c r="L286" s="206"/>
      <c r="M286" s="207"/>
      <c r="N286" s="208"/>
      <c r="O286" s="208"/>
      <c r="P286" s="209">
        <f>SUM(P287:P314)</f>
        <v>0</v>
      </c>
      <c r="Q286" s="208"/>
      <c r="R286" s="209">
        <f>SUM(R287:R314)</f>
        <v>0.068555999999999992</v>
      </c>
      <c r="S286" s="208"/>
      <c r="T286" s="210">
        <f>SUM(T287:T314)</f>
        <v>0.108121</v>
      </c>
      <c r="AR286" s="211" t="s">
        <v>80</v>
      </c>
      <c r="AT286" s="212" t="s">
        <v>71</v>
      </c>
      <c r="AU286" s="212" t="s">
        <v>76</v>
      </c>
      <c r="AY286" s="211" t="s">
        <v>135</v>
      </c>
      <c r="BK286" s="213">
        <f>SUM(BK287:BK314)</f>
        <v>0</v>
      </c>
    </row>
    <row r="287" s="1" customFormat="1" ht="20.4" customHeight="1">
      <c r="B287" s="39"/>
      <c r="C287" s="216" t="s">
        <v>423</v>
      </c>
      <c r="D287" s="216" t="s">
        <v>137</v>
      </c>
      <c r="E287" s="217" t="s">
        <v>424</v>
      </c>
      <c r="F287" s="218" t="s">
        <v>425</v>
      </c>
      <c r="G287" s="219" t="s">
        <v>163</v>
      </c>
      <c r="H287" s="220">
        <v>1.3</v>
      </c>
      <c r="I287" s="221"/>
      <c r="J287" s="222">
        <f>ROUND(I287*H287,2)</f>
        <v>0</v>
      </c>
      <c r="K287" s="218" t="s">
        <v>141</v>
      </c>
      <c r="L287" s="44"/>
      <c r="M287" s="223" t="s">
        <v>19</v>
      </c>
      <c r="N287" s="224" t="s">
        <v>43</v>
      </c>
      <c r="O287" s="80"/>
      <c r="P287" s="225">
        <f>O287*H287</f>
        <v>0</v>
      </c>
      <c r="Q287" s="225">
        <v>0</v>
      </c>
      <c r="R287" s="225">
        <f>Q287*H287</f>
        <v>0</v>
      </c>
      <c r="S287" s="225">
        <v>0</v>
      </c>
      <c r="T287" s="226">
        <f>S287*H287</f>
        <v>0</v>
      </c>
      <c r="AR287" s="18" t="s">
        <v>233</v>
      </c>
      <c r="AT287" s="18" t="s">
        <v>137</v>
      </c>
      <c r="AU287" s="18" t="s">
        <v>80</v>
      </c>
      <c r="AY287" s="18" t="s">
        <v>135</v>
      </c>
      <c r="BE287" s="227">
        <f>IF(N287="základní",J287,0)</f>
        <v>0</v>
      </c>
      <c r="BF287" s="227">
        <f>IF(N287="snížená",J287,0)</f>
        <v>0</v>
      </c>
      <c r="BG287" s="227">
        <f>IF(N287="zákl. přenesená",J287,0)</f>
        <v>0</v>
      </c>
      <c r="BH287" s="227">
        <f>IF(N287="sníž. přenesená",J287,0)</f>
        <v>0</v>
      </c>
      <c r="BI287" s="227">
        <f>IF(N287="nulová",J287,0)</f>
        <v>0</v>
      </c>
      <c r="BJ287" s="18" t="s">
        <v>76</v>
      </c>
      <c r="BK287" s="227">
        <f>ROUND(I287*H287,2)</f>
        <v>0</v>
      </c>
      <c r="BL287" s="18" t="s">
        <v>233</v>
      </c>
      <c r="BM287" s="18" t="s">
        <v>426</v>
      </c>
    </row>
    <row r="288" s="1" customFormat="1">
      <c r="B288" s="39"/>
      <c r="C288" s="40"/>
      <c r="D288" s="228" t="s">
        <v>144</v>
      </c>
      <c r="E288" s="40"/>
      <c r="F288" s="229" t="s">
        <v>427</v>
      </c>
      <c r="G288" s="40"/>
      <c r="H288" s="40"/>
      <c r="I288" s="143"/>
      <c r="J288" s="40"/>
      <c r="K288" s="40"/>
      <c r="L288" s="44"/>
      <c r="M288" s="230"/>
      <c r="N288" s="80"/>
      <c r="O288" s="80"/>
      <c r="P288" s="80"/>
      <c r="Q288" s="80"/>
      <c r="R288" s="80"/>
      <c r="S288" s="80"/>
      <c r="T288" s="81"/>
      <c r="AT288" s="18" t="s">
        <v>144</v>
      </c>
      <c r="AU288" s="18" t="s">
        <v>80</v>
      </c>
    </row>
    <row r="289" s="1" customFormat="1" ht="20.4" customHeight="1">
      <c r="B289" s="39"/>
      <c r="C289" s="216" t="s">
        <v>428</v>
      </c>
      <c r="D289" s="216" t="s">
        <v>137</v>
      </c>
      <c r="E289" s="217" t="s">
        <v>429</v>
      </c>
      <c r="F289" s="218" t="s">
        <v>430</v>
      </c>
      <c r="G289" s="219" t="s">
        <v>163</v>
      </c>
      <c r="H289" s="220">
        <v>2.6000000000000001</v>
      </c>
      <c r="I289" s="221"/>
      <c r="J289" s="222">
        <f>ROUND(I289*H289,2)</f>
        <v>0</v>
      </c>
      <c r="K289" s="218" t="s">
        <v>141</v>
      </c>
      <c r="L289" s="44"/>
      <c r="M289" s="223" t="s">
        <v>19</v>
      </c>
      <c r="N289" s="224" t="s">
        <v>43</v>
      </c>
      <c r="O289" s="80"/>
      <c r="P289" s="225">
        <f>O289*H289</f>
        <v>0</v>
      </c>
      <c r="Q289" s="225">
        <v>0.00029999999999999997</v>
      </c>
      <c r="R289" s="225">
        <f>Q289*H289</f>
        <v>0.00077999999999999999</v>
      </c>
      <c r="S289" s="225">
        <v>0</v>
      </c>
      <c r="T289" s="226">
        <f>S289*H289</f>
        <v>0</v>
      </c>
      <c r="AR289" s="18" t="s">
        <v>233</v>
      </c>
      <c r="AT289" s="18" t="s">
        <v>137</v>
      </c>
      <c r="AU289" s="18" t="s">
        <v>80</v>
      </c>
      <c r="AY289" s="18" t="s">
        <v>135</v>
      </c>
      <c r="BE289" s="227">
        <f>IF(N289="základní",J289,0)</f>
        <v>0</v>
      </c>
      <c r="BF289" s="227">
        <f>IF(N289="snížená",J289,0)</f>
        <v>0</v>
      </c>
      <c r="BG289" s="227">
        <f>IF(N289="zákl. přenesená",J289,0)</f>
        <v>0</v>
      </c>
      <c r="BH289" s="227">
        <f>IF(N289="sníž. přenesená",J289,0)</f>
        <v>0</v>
      </c>
      <c r="BI289" s="227">
        <f>IF(N289="nulová",J289,0)</f>
        <v>0</v>
      </c>
      <c r="BJ289" s="18" t="s">
        <v>76</v>
      </c>
      <c r="BK289" s="227">
        <f>ROUND(I289*H289,2)</f>
        <v>0</v>
      </c>
      <c r="BL289" s="18" t="s">
        <v>233</v>
      </c>
      <c r="BM289" s="18" t="s">
        <v>431</v>
      </c>
    </row>
    <row r="290" s="1" customFormat="1">
      <c r="B290" s="39"/>
      <c r="C290" s="40"/>
      <c r="D290" s="228" t="s">
        <v>144</v>
      </c>
      <c r="E290" s="40"/>
      <c r="F290" s="229" t="s">
        <v>427</v>
      </c>
      <c r="G290" s="40"/>
      <c r="H290" s="40"/>
      <c r="I290" s="143"/>
      <c r="J290" s="40"/>
      <c r="K290" s="40"/>
      <c r="L290" s="44"/>
      <c r="M290" s="230"/>
      <c r="N290" s="80"/>
      <c r="O290" s="80"/>
      <c r="P290" s="80"/>
      <c r="Q290" s="80"/>
      <c r="R290" s="80"/>
      <c r="S290" s="80"/>
      <c r="T290" s="81"/>
      <c r="AT290" s="18" t="s">
        <v>144</v>
      </c>
      <c r="AU290" s="18" t="s">
        <v>80</v>
      </c>
    </row>
    <row r="291" s="12" customFormat="1">
      <c r="B291" s="231"/>
      <c r="C291" s="232"/>
      <c r="D291" s="228" t="s">
        <v>146</v>
      </c>
      <c r="E291" s="233" t="s">
        <v>19</v>
      </c>
      <c r="F291" s="234" t="s">
        <v>257</v>
      </c>
      <c r="G291" s="232"/>
      <c r="H291" s="233" t="s">
        <v>19</v>
      </c>
      <c r="I291" s="235"/>
      <c r="J291" s="232"/>
      <c r="K291" s="232"/>
      <c r="L291" s="236"/>
      <c r="M291" s="237"/>
      <c r="N291" s="238"/>
      <c r="O291" s="238"/>
      <c r="P291" s="238"/>
      <c r="Q291" s="238"/>
      <c r="R291" s="238"/>
      <c r="S291" s="238"/>
      <c r="T291" s="239"/>
      <c r="AT291" s="240" t="s">
        <v>146</v>
      </c>
      <c r="AU291" s="240" t="s">
        <v>80</v>
      </c>
      <c r="AV291" s="12" t="s">
        <v>76</v>
      </c>
      <c r="AW291" s="12" t="s">
        <v>33</v>
      </c>
      <c r="AX291" s="12" t="s">
        <v>72</v>
      </c>
      <c r="AY291" s="240" t="s">
        <v>135</v>
      </c>
    </row>
    <row r="292" s="13" customFormat="1">
      <c r="B292" s="241"/>
      <c r="C292" s="242"/>
      <c r="D292" s="228" t="s">
        <v>146</v>
      </c>
      <c r="E292" s="243" t="s">
        <v>19</v>
      </c>
      <c r="F292" s="244" t="s">
        <v>432</v>
      </c>
      <c r="G292" s="242"/>
      <c r="H292" s="245">
        <v>2.6000000000000001</v>
      </c>
      <c r="I292" s="246"/>
      <c r="J292" s="242"/>
      <c r="K292" s="242"/>
      <c r="L292" s="247"/>
      <c r="M292" s="248"/>
      <c r="N292" s="249"/>
      <c r="O292" s="249"/>
      <c r="P292" s="249"/>
      <c r="Q292" s="249"/>
      <c r="R292" s="249"/>
      <c r="S292" s="249"/>
      <c r="T292" s="250"/>
      <c r="AT292" s="251" t="s">
        <v>146</v>
      </c>
      <c r="AU292" s="251" t="s">
        <v>80</v>
      </c>
      <c r="AV292" s="13" t="s">
        <v>80</v>
      </c>
      <c r="AW292" s="13" t="s">
        <v>33</v>
      </c>
      <c r="AX292" s="13" t="s">
        <v>76</v>
      </c>
      <c r="AY292" s="251" t="s">
        <v>135</v>
      </c>
    </row>
    <row r="293" s="1" customFormat="1" ht="20.4" customHeight="1">
      <c r="B293" s="39"/>
      <c r="C293" s="216" t="s">
        <v>433</v>
      </c>
      <c r="D293" s="216" t="s">
        <v>137</v>
      </c>
      <c r="E293" s="217" t="s">
        <v>434</v>
      </c>
      <c r="F293" s="218" t="s">
        <v>435</v>
      </c>
      <c r="G293" s="219" t="s">
        <v>163</v>
      </c>
      <c r="H293" s="220">
        <v>1.3</v>
      </c>
      <c r="I293" s="221"/>
      <c r="J293" s="222">
        <f>ROUND(I293*H293,2)</f>
        <v>0</v>
      </c>
      <c r="K293" s="218" t="s">
        <v>141</v>
      </c>
      <c r="L293" s="44"/>
      <c r="M293" s="223" t="s">
        <v>19</v>
      </c>
      <c r="N293" s="224" t="s">
        <v>43</v>
      </c>
      <c r="O293" s="80"/>
      <c r="P293" s="225">
        <f>O293*H293</f>
        <v>0</v>
      </c>
      <c r="Q293" s="225">
        <v>0.025499999999999998</v>
      </c>
      <c r="R293" s="225">
        <f>Q293*H293</f>
        <v>0.033149999999999999</v>
      </c>
      <c r="S293" s="225">
        <v>0</v>
      </c>
      <c r="T293" s="226">
        <f>S293*H293</f>
        <v>0</v>
      </c>
      <c r="AR293" s="18" t="s">
        <v>233</v>
      </c>
      <c r="AT293" s="18" t="s">
        <v>137</v>
      </c>
      <c r="AU293" s="18" t="s">
        <v>80</v>
      </c>
      <c r="AY293" s="18" t="s">
        <v>135</v>
      </c>
      <c r="BE293" s="227">
        <f>IF(N293="základní",J293,0)</f>
        <v>0</v>
      </c>
      <c r="BF293" s="227">
        <f>IF(N293="snížená",J293,0)</f>
        <v>0</v>
      </c>
      <c r="BG293" s="227">
        <f>IF(N293="zákl. přenesená",J293,0)</f>
        <v>0</v>
      </c>
      <c r="BH293" s="227">
        <f>IF(N293="sníž. přenesená",J293,0)</f>
        <v>0</v>
      </c>
      <c r="BI293" s="227">
        <f>IF(N293="nulová",J293,0)</f>
        <v>0</v>
      </c>
      <c r="BJ293" s="18" t="s">
        <v>76</v>
      </c>
      <c r="BK293" s="227">
        <f>ROUND(I293*H293,2)</f>
        <v>0</v>
      </c>
      <c r="BL293" s="18" t="s">
        <v>233</v>
      </c>
      <c r="BM293" s="18" t="s">
        <v>436</v>
      </c>
    </row>
    <row r="294" s="1" customFormat="1">
      <c r="B294" s="39"/>
      <c r="C294" s="40"/>
      <c r="D294" s="228" t="s">
        <v>144</v>
      </c>
      <c r="E294" s="40"/>
      <c r="F294" s="229" t="s">
        <v>427</v>
      </c>
      <c r="G294" s="40"/>
      <c r="H294" s="40"/>
      <c r="I294" s="143"/>
      <c r="J294" s="40"/>
      <c r="K294" s="40"/>
      <c r="L294" s="44"/>
      <c r="M294" s="230"/>
      <c r="N294" s="80"/>
      <c r="O294" s="80"/>
      <c r="P294" s="80"/>
      <c r="Q294" s="80"/>
      <c r="R294" s="80"/>
      <c r="S294" s="80"/>
      <c r="T294" s="81"/>
      <c r="AT294" s="18" t="s">
        <v>144</v>
      </c>
      <c r="AU294" s="18" t="s">
        <v>80</v>
      </c>
    </row>
    <row r="295" s="1" customFormat="1" ht="20.4" customHeight="1">
      <c r="B295" s="39"/>
      <c r="C295" s="216" t="s">
        <v>437</v>
      </c>
      <c r="D295" s="216" t="s">
        <v>137</v>
      </c>
      <c r="E295" s="217" t="s">
        <v>438</v>
      </c>
      <c r="F295" s="218" t="s">
        <v>439</v>
      </c>
      <c r="G295" s="219" t="s">
        <v>163</v>
      </c>
      <c r="H295" s="220">
        <v>1.3</v>
      </c>
      <c r="I295" s="221"/>
      <c r="J295" s="222">
        <f>ROUND(I295*H295,2)</f>
        <v>0</v>
      </c>
      <c r="K295" s="218" t="s">
        <v>141</v>
      </c>
      <c r="L295" s="44"/>
      <c r="M295" s="223" t="s">
        <v>19</v>
      </c>
      <c r="N295" s="224" t="s">
        <v>43</v>
      </c>
      <c r="O295" s="80"/>
      <c r="P295" s="225">
        <f>O295*H295</f>
        <v>0</v>
      </c>
      <c r="Q295" s="225">
        <v>0</v>
      </c>
      <c r="R295" s="225">
        <f>Q295*H295</f>
        <v>0</v>
      </c>
      <c r="S295" s="225">
        <v>0.083169999999999994</v>
      </c>
      <c r="T295" s="226">
        <f>S295*H295</f>
        <v>0.108121</v>
      </c>
      <c r="AR295" s="18" t="s">
        <v>233</v>
      </c>
      <c r="AT295" s="18" t="s">
        <v>137</v>
      </c>
      <c r="AU295" s="18" t="s">
        <v>80</v>
      </c>
      <c r="AY295" s="18" t="s">
        <v>135</v>
      </c>
      <c r="BE295" s="227">
        <f>IF(N295="základní",J295,0)</f>
        <v>0</v>
      </c>
      <c r="BF295" s="227">
        <f>IF(N295="snížená",J295,0)</f>
        <v>0</v>
      </c>
      <c r="BG295" s="227">
        <f>IF(N295="zákl. přenesená",J295,0)</f>
        <v>0</v>
      </c>
      <c r="BH295" s="227">
        <f>IF(N295="sníž. přenesená",J295,0)</f>
        <v>0</v>
      </c>
      <c r="BI295" s="227">
        <f>IF(N295="nulová",J295,0)</f>
        <v>0</v>
      </c>
      <c r="BJ295" s="18" t="s">
        <v>76</v>
      </c>
      <c r="BK295" s="227">
        <f>ROUND(I295*H295,2)</f>
        <v>0</v>
      </c>
      <c r="BL295" s="18" t="s">
        <v>233</v>
      </c>
      <c r="BM295" s="18" t="s">
        <v>440</v>
      </c>
    </row>
    <row r="296" s="12" customFormat="1">
      <c r="B296" s="231"/>
      <c r="C296" s="232"/>
      <c r="D296" s="228" t="s">
        <v>146</v>
      </c>
      <c r="E296" s="233" t="s">
        <v>19</v>
      </c>
      <c r="F296" s="234" t="s">
        <v>198</v>
      </c>
      <c r="G296" s="232"/>
      <c r="H296" s="233" t="s">
        <v>19</v>
      </c>
      <c r="I296" s="235"/>
      <c r="J296" s="232"/>
      <c r="K296" s="232"/>
      <c r="L296" s="236"/>
      <c r="M296" s="237"/>
      <c r="N296" s="238"/>
      <c r="O296" s="238"/>
      <c r="P296" s="238"/>
      <c r="Q296" s="238"/>
      <c r="R296" s="238"/>
      <c r="S296" s="238"/>
      <c r="T296" s="239"/>
      <c r="AT296" s="240" t="s">
        <v>146</v>
      </c>
      <c r="AU296" s="240" t="s">
        <v>80</v>
      </c>
      <c r="AV296" s="12" t="s">
        <v>76</v>
      </c>
      <c r="AW296" s="12" t="s">
        <v>33</v>
      </c>
      <c r="AX296" s="12" t="s">
        <v>72</v>
      </c>
      <c r="AY296" s="240" t="s">
        <v>135</v>
      </c>
    </row>
    <row r="297" s="13" customFormat="1">
      <c r="B297" s="241"/>
      <c r="C297" s="242"/>
      <c r="D297" s="228" t="s">
        <v>146</v>
      </c>
      <c r="E297" s="243" t="s">
        <v>19</v>
      </c>
      <c r="F297" s="244" t="s">
        <v>175</v>
      </c>
      <c r="G297" s="242"/>
      <c r="H297" s="245">
        <v>1.3</v>
      </c>
      <c r="I297" s="246"/>
      <c r="J297" s="242"/>
      <c r="K297" s="242"/>
      <c r="L297" s="247"/>
      <c r="M297" s="248"/>
      <c r="N297" s="249"/>
      <c r="O297" s="249"/>
      <c r="P297" s="249"/>
      <c r="Q297" s="249"/>
      <c r="R297" s="249"/>
      <c r="S297" s="249"/>
      <c r="T297" s="250"/>
      <c r="AT297" s="251" t="s">
        <v>146</v>
      </c>
      <c r="AU297" s="251" t="s">
        <v>80</v>
      </c>
      <c r="AV297" s="13" t="s">
        <v>80</v>
      </c>
      <c r="AW297" s="13" t="s">
        <v>33</v>
      </c>
      <c r="AX297" s="13" t="s">
        <v>76</v>
      </c>
      <c r="AY297" s="251" t="s">
        <v>135</v>
      </c>
    </row>
    <row r="298" s="1" customFormat="1" ht="20.4" customHeight="1">
      <c r="B298" s="39"/>
      <c r="C298" s="216" t="s">
        <v>441</v>
      </c>
      <c r="D298" s="216" t="s">
        <v>137</v>
      </c>
      <c r="E298" s="217" t="s">
        <v>442</v>
      </c>
      <c r="F298" s="218" t="s">
        <v>443</v>
      </c>
      <c r="G298" s="219" t="s">
        <v>163</v>
      </c>
      <c r="H298" s="220">
        <v>1.3</v>
      </c>
      <c r="I298" s="221"/>
      <c r="J298" s="222">
        <f>ROUND(I298*H298,2)</f>
        <v>0</v>
      </c>
      <c r="K298" s="218" t="s">
        <v>141</v>
      </c>
      <c r="L298" s="44"/>
      <c r="M298" s="223" t="s">
        <v>19</v>
      </c>
      <c r="N298" s="224" t="s">
        <v>43</v>
      </c>
      <c r="O298" s="80"/>
      <c r="P298" s="225">
        <f>O298*H298</f>
        <v>0</v>
      </c>
      <c r="Q298" s="225">
        <v>0.0054000000000000003</v>
      </c>
      <c r="R298" s="225">
        <f>Q298*H298</f>
        <v>0.0070200000000000002</v>
      </c>
      <c r="S298" s="225">
        <v>0</v>
      </c>
      <c r="T298" s="226">
        <f>S298*H298</f>
        <v>0</v>
      </c>
      <c r="AR298" s="18" t="s">
        <v>233</v>
      </c>
      <c r="AT298" s="18" t="s">
        <v>137</v>
      </c>
      <c r="AU298" s="18" t="s">
        <v>80</v>
      </c>
      <c r="AY298" s="18" t="s">
        <v>135</v>
      </c>
      <c r="BE298" s="227">
        <f>IF(N298="základní",J298,0)</f>
        <v>0</v>
      </c>
      <c r="BF298" s="227">
        <f>IF(N298="snížená",J298,0)</f>
        <v>0</v>
      </c>
      <c r="BG298" s="227">
        <f>IF(N298="zákl. přenesená",J298,0)</f>
        <v>0</v>
      </c>
      <c r="BH298" s="227">
        <f>IF(N298="sníž. přenesená",J298,0)</f>
        <v>0</v>
      </c>
      <c r="BI298" s="227">
        <f>IF(N298="nulová",J298,0)</f>
        <v>0</v>
      </c>
      <c r="BJ298" s="18" t="s">
        <v>76</v>
      </c>
      <c r="BK298" s="227">
        <f>ROUND(I298*H298,2)</f>
        <v>0</v>
      </c>
      <c r="BL298" s="18" t="s">
        <v>233</v>
      </c>
      <c r="BM298" s="18" t="s">
        <v>444</v>
      </c>
    </row>
    <row r="299" s="1" customFormat="1">
      <c r="B299" s="39"/>
      <c r="C299" s="40"/>
      <c r="D299" s="228" t="s">
        <v>144</v>
      </c>
      <c r="E299" s="40"/>
      <c r="F299" s="229" t="s">
        <v>445</v>
      </c>
      <c r="G299" s="40"/>
      <c r="H299" s="40"/>
      <c r="I299" s="143"/>
      <c r="J299" s="40"/>
      <c r="K299" s="40"/>
      <c r="L299" s="44"/>
      <c r="M299" s="230"/>
      <c r="N299" s="80"/>
      <c r="O299" s="80"/>
      <c r="P299" s="80"/>
      <c r="Q299" s="80"/>
      <c r="R299" s="80"/>
      <c r="S299" s="80"/>
      <c r="T299" s="81"/>
      <c r="AT299" s="18" t="s">
        <v>144</v>
      </c>
      <c r="AU299" s="18" t="s">
        <v>80</v>
      </c>
    </row>
    <row r="300" s="12" customFormat="1">
      <c r="B300" s="231"/>
      <c r="C300" s="232"/>
      <c r="D300" s="228" t="s">
        <v>146</v>
      </c>
      <c r="E300" s="233" t="s">
        <v>19</v>
      </c>
      <c r="F300" s="234" t="s">
        <v>257</v>
      </c>
      <c r="G300" s="232"/>
      <c r="H300" s="233" t="s">
        <v>19</v>
      </c>
      <c r="I300" s="235"/>
      <c r="J300" s="232"/>
      <c r="K300" s="232"/>
      <c r="L300" s="236"/>
      <c r="M300" s="237"/>
      <c r="N300" s="238"/>
      <c r="O300" s="238"/>
      <c r="P300" s="238"/>
      <c r="Q300" s="238"/>
      <c r="R300" s="238"/>
      <c r="S300" s="238"/>
      <c r="T300" s="239"/>
      <c r="AT300" s="240" t="s">
        <v>146</v>
      </c>
      <c r="AU300" s="240" t="s">
        <v>80</v>
      </c>
      <c r="AV300" s="12" t="s">
        <v>76</v>
      </c>
      <c r="AW300" s="12" t="s">
        <v>33</v>
      </c>
      <c r="AX300" s="12" t="s">
        <v>72</v>
      </c>
      <c r="AY300" s="240" t="s">
        <v>135</v>
      </c>
    </row>
    <row r="301" s="13" customFormat="1">
      <c r="B301" s="241"/>
      <c r="C301" s="242"/>
      <c r="D301" s="228" t="s">
        <v>146</v>
      </c>
      <c r="E301" s="243" t="s">
        <v>19</v>
      </c>
      <c r="F301" s="244" t="s">
        <v>175</v>
      </c>
      <c r="G301" s="242"/>
      <c r="H301" s="245">
        <v>1.3</v>
      </c>
      <c r="I301" s="246"/>
      <c r="J301" s="242"/>
      <c r="K301" s="242"/>
      <c r="L301" s="247"/>
      <c r="M301" s="248"/>
      <c r="N301" s="249"/>
      <c r="O301" s="249"/>
      <c r="P301" s="249"/>
      <c r="Q301" s="249"/>
      <c r="R301" s="249"/>
      <c r="S301" s="249"/>
      <c r="T301" s="250"/>
      <c r="AT301" s="251" t="s">
        <v>146</v>
      </c>
      <c r="AU301" s="251" t="s">
        <v>80</v>
      </c>
      <c r="AV301" s="13" t="s">
        <v>80</v>
      </c>
      <c r="AW301" s="13" t="s">
        <v>33</v>
      </c>
      <c r="AX301" s="13" t="s">
        <v>76</v>
      </c>
      <c r="AY301" s="251" t="s">
        <v>135</v>
      </c>
    </row>
    <row r="302" s="1" customFormat="1" ht="20.4" customHeight="1">
      <c r="B302" s="39"/>
      <c r="C302" s="263" t="s">
        <v>446</v>
      </c>
      <c r="D302" s="263" t="s">
        <v>240</v>
      </c>
      <c r="E302" s="264" t="s">
        <v>447</v>
      </c>
      <c r="F302" s="265" t="s">
        <v>448</v>
      </c>
      <c r="G302" s="266" t="s">
        <v>163</v>
      </c>
      <c r="H302" s="267">
        <v>1.4299999999999999</v>
      </c>
      <c r="I302" s="268"/>
      <c r="J302" s="269">
        <f>ROUND(I302*H302,2)</f>
        <v>0</v>
      </c>
      <c r="K302" s="265" t="s">
        <v>19</v>
      </c>
      <c r="L302" s="270"/>
      <c r="M302" s="271" t="s">
        <v>19</v>
      </c>
      <c r="N302" s="272" t="s">
        <v>43</v>
      </c>
      <c r="O302" s="80"/>
      <c r="P302" s="225">
        <f>O302*H302</f>
        <v>0</v>
      </c>
      <c r="Q302" s="225">
        <v>0.019199999999999998</v>
      </c>
      <c r="R302" s="225">
        <f>Q302*H302</f>
        <v>0.027455999999999998</v>
      </c>
      <c r="S302" s="225">
        <v>0</v>
      </c>
      <c r="T302" s="226">
        <f>S302*H302</f>
        <v>0</v>
      </c>
      <c r="AR302" s="18" t="s">
        <v>319</v>
      </c>
      <c r="AT302" s="18" t="s">
        <v>240</v>
      </c>
      <c r="AU302" s="18" t="s">
        <v>80</v>
      </c>
      <c r="AY302" s="18" t="s">
        <v>135</v>
      </c>
      <c r="BE302" s="227">
        <f>IF(N302="základní",J302,0)</f>
        <v>0</v>
      </c>
      <c r="BF302" s="227">
        <f>IF(N302="snížená",J302,0)</f>
        <v>0</v>
      </c>
      <c r="BG302" s="227">
        <f>IF(N302="zákl. přenesená",J302,0)</f>
        <v>0</v>
      </c>
      <c r="BH302" s="227">
        <f>IF(N302="sníž. přenesená",J302,0)</f>
        <v>0</v>
      </c>
      <c r="BI302" s="227">
        <f>IF(N302="nulová",J302,0)</f>
        <v>0</v>
      </c>
      <c r="BJ302" s="18" t="s">
        <v>76</v>
      </c>
      <c r="BK302" s="227">
        <f>ROUND(I302*H302,2)</f>
        <v>0</v>
      </c>
      <c r="BL302" s="18" t="s">
        <v>233</v>
      </c>
      <c r="BM302" s="18" t="s">
        <v>449</v>
      </c>
    </row>
    <row r="303" s="13" customFormat="1">
      <c r="B303" s="241"/>
      <c r="C303" s="242"/>
      <c r="D303" s="228" t="s">
        <v>146</v>
      </c>
      <c r="E303" s="242"/>
      <c r="F303" s="244" t="s">
        <v>450</v>
      </c>
      <c r="G303" s="242"/>
      <c r="H303" s="245">
        <v>1.4299999999999999</v>
      </c>
      <c r="I303" s="246"/>
      <c r="J303" s="242"/>
      <c r="K303" s="242"/>
      <c r="L303" s="247"/>
      <c r="M303" s="248"/>
      <c r="N303" s="249"/>
      <c r="O303" s="249"/>
      <c r="P303" s="249"/>
      <c r="Q303" s="249"/>
      <c r="R303" s="249"/>
      <c r="S303" s="249"/>
      <c r="T303" s="250"/>
      <c r="AT303" s="251" t="s">
        <v>146</v>
      </c>
      <c r="AU303" s="251" t="s">
        <v>80</v>
      </c>
      <c r="AV303" s="13" t="s">
        <v>80</v>
      </c>
      <c r="AW303" s="13" t="s">
        <v>4</v>
      </c>
      <c r="AX303" s="13" t="s">
        <v>76</v>
      </c>
      <c r="AY303" s="251" t="s">
        <v>135</v>
      </c>
    </row>
    <row r="304" s="1" customFormat="1" ht="20.4" customHeight="1">
      <c r="B304" s="39"/>
      <c r="C304" s="216" t="s">
        <v>451</v>
      </c>
      <c r="D304" s="216" t="s">
        <v>137</v>
      </c>
      <c r="E304" s="217" t="s">
        <v>452</v>
      </c>
      <c r="F304" s="218" t="s">
        <v>453</v>
      </c>
      <c r="G304" s="219" t="s">
        <v>163</v>
      </c>
      <c r="H304" s="220">
        <v>1.3</v>
      </c>
      <c r="I304" s="221"/>
      <c r="J304" s="222">
        <f>ROUND(I304*H304,2)</f>
        <v>0</v>
      </c>
      <c r="K304" s="218" t="s">
        <v>141</v>
      </c>
      <c r="L304" s="44"/>
      <c r="M304" s="223" t="s">
        <v>19</v>
      </c>
      <c r="N304" s="224" t="s">
        <v>43</v>
      </c>
      <c r="O304" s="80"/>
      <c r="P304" s="225">
        <f>O304*H304</f>
        <v>0</v>
      </c>
      <c r="Q304" s="225">
        <v>0</v>
      </c>
      <c r="R304" s="225">
        <f>Q304*H304</f>
        <v>0</v>
      </c>
      <c r="S304" s="225">
        <v>0</v>
      </c>
      <c r="T304" s="226">
        <f>S304*H304</f>
        <v>0</v>
      </c>
      <c r="AR304" s="18" t="s">
        <v>233</v>
      </c>
      <c r="AT304" s="18" t="s">
        <v>137</v>
      </c>
      <c r="AU304" s="18" t="s">
        <v>80</v>
      </c>
      <c r="AY304" s="18" t="s">
        <v>135</v>
      </c>
      <c r="BE304" s="227">
        <f>IF(N304="základní",J304,0)</f>
        <v>0</v>
      </c>
      <c r="BF304" s="227">
        <f>IF(N304="snížená",J304,0)</f>
        <v>0</v>
      </c>
      <c r="BG304" s="227">
        <f>IF(N304="zákl. přenesená",J304,0)</f>
        <v>0</v>
      </c>
      <c r="BH304" s="227">
        <f>IF(N304="sníž. přenesená",J304,0)</f>
        <v>0</v>
      </c>
      <c r="BI304" s="227">
        <f>IF(N304="nulová",J304,0)</f>
        <v>0</v>
      </c>
      <c r="BJ304" s="18" t="s">
        <v>76</v>
      </c>
      <c r="BK304" s="227">
        <f>ROUND(I304*H304,2)</f>
        <v>0</v>
      </c>
      <c r="BL304" s="18" t="s">
        <v>233</v>
      </c>
      <c r="BM304" s="18" t="s">
        <v>454</v>
      </c>
    </row>
    <row r="305" s="1" customFormat="1">
      <c r="B305" s="39"/>
      <c r="C305" s="40"/>
      <c r="D305" s="228" t="s">
        <v>144</v>
      </c>
      <c r="E305" s="40"/>
      <c r="F305" s="229" t="s">
        <v>445</v>
      </c>
      <c r="G305" s="40"/>
      <c r="H305" s="40"/>
      <c r="I305" s="143"/>
      <c r="J305" s="40"/>
      <c r="K305" s="40"/>
      <c r="L305" s="44"/>
      <c r="M305" s="230"/>
      <c r="N305" s="80"/>
      <c r="O305" s="80"/>
      <c r="P305" s="80"/>
      <c r="Q305" s="80"/>
      <c r="R305" s="80"/>
      <c r="S305" s="80"/>
      <c r="T305" s="81"/>
      <c r="AT305" s="18" t="s">
        <v>144</v>
      </c>
      <c r="AU305" s="18" t="s">
        <v>80</v>
      </c>
    </row>
    <row r="306" s="1" customFormat="1" ht="20.4" customHeight="1">
      <c r="B306" s="39"/>
      <c r="C306" s="216" t="s">
        <v>455</v>
      </c>
      <c r="D306" s="216" t="s">
        <v>137</v>
      </c>
      <c r="E306" s="217" t="s">
        <v>456</v>
      </c>
      <c r="F306" s="218" t="s">
        <v>457</v>
      </c>
      <c r="G306" s="219" t="s">
        <v>236</v>
      </c>
      <c r="H306" s="220">
        <v>5</v>
      </c>
      <c r="I306" s="221"/>
      <c r="J306" s="222">
        <f>ROUND(I306*H306,2)</f>
        <v>0</v>
      </c>
      <c r="K306" s="218" t="s">
        <v>141</v>
      </c>
      <c r="L306" s="44"/>
      <c r="M306" s="223" t="s">
        <v>19</v>
      </c>
      <c r="N306" s="224" t="s">
        <v>43</v>
      </c>
      <c r="O306" s="80"/>
      <c r="P306" s="225">
        <f>O306*H306</f>
        <v>0</v>
      </c>
      <c r="Q306" s="225">
        <v>3.0000000000000001E-05</v>
      </c>
      <c r="R306" s="225">
        <f>Q306*H306</f>
        <v>0.00015000000000000001</v>
      </c>
      <c r="S306" s="225">
        <v>0</v>
      </c>
      <c r="T306" s="226">
        <f>S306*H306</f>
        <v>0</v>
      </c>
      <c r="AR306" s="18" t="s">
        <v>233</v>
      </c>
      <c r="AT306" s="18" t="s">
        <v>137</v>
      </c>
      <c r="AU306" s="18" t="s">
        <v>80</v>
      </c>
      <c r="AY306" s="18" t="s">
        <v>135</v>
      </c>
      <c r="BE306" s="227">
        <f>IF(N306="základní",J306,0)</f>
        <v>0</v>
      </c>
      <c r="BF306" s="227">
        <f>IF(N306="snížená",J306,0)</f>
        <v>0</v>
      </c>
      <c r="BG306" s="227">
        <f>IF(N306="zákl. přenesená",J306,0)</f>
        <v>0</v>
      </c>
      <c r="BH306" s="227">
        <f>IF(N306="sníž. přenesená",J306,0)</f>
        <v>0</v>
      </c>
      <c r="BI306" s="227">
        <f>IF(N306="nulová",J306,0)</f>
        <v>0</v>
      </c>
      <c r="BJ306" s="18" t="s">
        <v>76</v>
      </c>
      <c r="BK306" s="227">
        <f>ROUND(I306*H306,2)</f>
        <v>0</v>
      </c>
      <c r="BL306" s="18" t="s">
        <v>233</v>
      </c>
      <c r="BM306" s="18" t="s">
        <v>458</v>
      </c>
    </row>
    <row r="307" s="1" customFormat="1">
      <c r="B307" s="39"/>
      <c r="C307" s="40"/>
      <c r="D307" s="228" t="s">
        <v>144</v>
      </c>
      <c r="E307" s="40"/>
      <c r="F307" s="229" t="s">
        <v>459</v>
      </c>
      <c r="G307" s="40"/>
      <c r="H307" s="40"/>
      <c r="I307" s="143"/>
      <c r="J307" s="40"/>
      <c r="K307" s="40"/>
      <c r="L307" s="44"/>
      <c r="M307" s="230"/>
      <c r="N307" s="80"/>
      <c r="O307" s="80"/>
      <c r="P307" s="80"/>
      <c r="Q307" s="80"/>
      <c r="R307" s="80"/>
      <c r="S307" s="80"/>
      <c r="T307" s="81"/>
      <c r="AT307" s="18" t="s">
        <v>144</v>
      </c>
      <c r="AU307" s="18" t="s">
        <v>80</v>
      </c>
    </row>
    <row r="308" s="1" customFormat="1" ht="20.4" customHeight="1">
      <c r="B308" s="39"/>
      <c r="C308" s="216" t="s">
        <v>460</v>
      </c>
      <c r="D308" s="216" t="s">
        <v>137</v>
      </c>
      <c r="E308" s="217" t="s">
        <v>461</v>
      </c>
      <c r="F308" s="218" t="s">
        <v>462</v>
      </c>
      <c r="G308" s="219" t="s">
        <v>157</v>
      </c>
      <c r="H308" s="220">
        <v>15</v>
      </c>
      <c r="I308" s="221"/>
      <c r="J308" s="222">
        <f>ROUND(I308*H308,2)</f>
        <v>0</v>
      </c>
      <c r="K308" s="218" t="s">
        <v>141</v>
      </c>
      <c r="L308" s="44"/>
      <c r="M308" s="223" t="s">
        <v>19</v>
      </c>
      <c r="N308" s="224" t="s">
        <v>43</v>
      </c>
      <c r="O308" s="80"/>
      <c r="P308" s="225">
        <f>O308*H308</f>
        <v>0</v>
      </c>
      <c r="Q308" s="225">
        <v>0</v>
      </c>
      <c r="R308" s="225">
        <f>Q308*H308</f>
        <v>0</v>
      </c>
      <c r="S308" s="225">
        <v>0</v>
      </c>
      <c r="T308" s="226">
        <f>S308*H308</f>
        <v>0</v>
      </c>
      <c r="AR308" s="18" t="s">
        <v>233</v>
      </c>
      <c r="AT308" s="18" t="s">
        <v>137</v>
      </c>
      <c r="AU308" s="18" t="s">
        <v>80</v>
      </c>
      <c r="AY308" s="18" t="s">
        <v>135</v>
      </c>
      <c r="BE308" s="227">
        <f>IF(N308="základní",J308,0)</f>
        <v>0</v>
      </c>
      <c r="BF308" s="227">
        <f>IF(N308="snížená",J308,0)</f>
        <v>0</v>
      </c>
      <c r="BG308" s="227">
        <f>IF(N308="zákl. přenesená",J308,0)</f>
        <v>0</v>
      </c>
      <c r="BH308" s="227">
        <f>IF(N308="sníž. přenesená",J308,0)</f>
        <v>0</v>
      </c>
      <c r="BI308" s="227">
        <f>IF(N308="nulová",J308,0)</f>
        <v>0</v>
      </c>
      <c r="BJ308" s="18" t="s">
        <v>76</v>
      </c>
      <c r="BK308" s="227">
        <f>ROUND(I308*H308,2)</f>
        <v>0</v>
      </c>
      <c r="BL308" s="18" t="s">
        <v>233</v>
      </c>
      <c r="BM308" s="18" t="s">
        <v>463</v>
      </c>
    </row>
    <row r="309" s="1" customFormat="1">
      <c r="B309" s="39"/>
      <c r="C309" s="40"/>
      <c r="D309" s="228" t="s">
        <v>144</v>
      </c>
      <c r="E309" s="40"/>
      <c r="F309" s="229" t="s">
        <v>459</v>
      </c>
      <c r="G309" s="40"/>
      <c r="H309" s="40"/>
      <c r="I309" s="143"/>
      <c r="J309" s="40"/>
      <c r="K309" s="40"/>
      <c r="L309" s="44"/>
      <c r="M309" s="230"/>
      <c r="N309" s="80"/>
      <c r="O309" s="80"/>
      <c r="P309" s="80"/>
      <c r="Q309" s="80"/>
      <c r="R309" s="80"/>
      <c r="S309" s="80"/>
      <c r="T309" s="81"/>
      <c r="AT309" s="18" t="s">
        <v>144</v>
      </c>
      <c r="AU309" s="18" t="s">
        <v>80</v>
      </c>
    </row>
    <row r="310" s="1" customFormat="1" ht="14.4" customHeight="1">
      <c r="B310" s="39"/>
      <c r="C310" s="216" t="s">
        <v>464</v>
      </c>
      <c r="D310" s="216" t="s">
        <v>137</v>
      </c>
      <c r="E310" s="217" t="s">
        <v>465</v>
      </c>
      <c r="F310" s="218" t="s">
        <v>466</v>
      </c>
      <c r="G310" s="219" t="s">
        <v>163</v>
      </c>
      <c r="H310" s="220">
        <v>15.960000000000001</v>
      </c>
      <c r="I310" s="221"/>
      <c r="J310" s="222">
        <f>ROUND(I310*H310,2)</f>
        <v>0</v>
      </c>
      <c r="K310" s="218" t="s">
        <v>19</v>
      </c>
      <c r="L310" s="44"/>
      <c r="M310" s="223" t="s">
        <v>19</v>
      </c>
      <c r="N310" s="224" t="s">
        <v>43</v>
      </c>
      <c r="O310" s="80"/>
      <c r="P310" s="225">
        <f>O310*H310</f>
        <v>0</v>
      </c>
      <c r="Q310" s="225">
        <v>0</v>
      </c>
      <c r="R310" s="225">
        <f>Q310*H310</f>
        <v>0</v>
      </c>
      <c r="S310" s="225">
        <v>0</v>
      </c>
      <c r="T310" s="226">
        <f>S310*H310</f>
        <v>0</v>
      </c>
      <c r="AR310" s="18" t="s">
        <v>233</v>
      </c>
      <c r="AT310" s="18" t="s">
        <v>137</v>
      </c>
      <c r="AU310" s="18" t="s">
        <v>80</v>
      </c>
      <c r="AY310" s="18" t="s">
        <v>135</v>
      </c>
      <c r="BE310" s="227">
        <f>IF(N310="základní",J310,0)</f>
        <v>0</v>
      </c>
      <c r="BF310" s="227">
        <f>IF(N310="snížená",J310,0)</f>
        <v>0</v>
      </c>
      <c r="BG310" s="227">
        <f>IF(N310="zákl. přenesená",J310,0)</f>
        <v>0</v>
      </c>
      <c r="BH310" s="227">
        <f>IF(N310="sníž. přenesená",J310,0)</f>
        <v>0</v>
      </c>
      <c r="BI310" s="227">
        <f>IF(N310="nulová",J310,0)</f>
        <v>0</v>
      </c>
      <c r="BJ310" s="18" t="s">
        <v>76</v>
      </c>
      <c r="BK310" s="227">
        <f>ROUND(I310*H310,2)</f>
        <v>0</v>
      </c>
      <c r="BL310" s="18" t="s">
        <v>233</v>
      </c>
      <c r="BM310" s="18" t="s">
        <v>467</v>
      </c>
    </row>
    <row r="311" s="12" customFormat="1">
      <c r="B311" s="231"/>
      <c r="C311" s="232"/>
      <c r="D311" s="228" t="s">
        <v>146</v>
      </c>
      <c r="E311" s="233" t="s">
        <v>19</v>
      </c>
      <c r="F311" s="234" t="s">
        <v>147</v>
      </c>
      <c r="G311" s="232"/>
      <c r="H311" s="233" t="s">
        <v>19</v>
      </c>
      <c r="I311" s="235"/>
      <c r="J311" s="232"/>
      <c r="K311" s="232"/>
      <c r="L311" s="236"/>
      <c r="M311" s="237"/>
      <c r="N311" s="238"/>
      <c r="O311" s="238"/>
      <c r="P311" s="238"/>
      <c r="Q311" s="238"/>
      <c r="R311" s="238"/>
      <c r="S311" s="238"/>
      <c r="T311" s="239"/>
      <c r="AT311" s="240" t="s">
        <v>146</v>
      </c>
      <c r="AU311" s="240" t="s">
        <v>80</v>
      </c>
      <c r="AV311" s="12" t="s">
        <v>76</v>
      </c>
      <c r="AW311" s="12" t="s">
        <v>33</v>
      </c>
      <c r="AX311" s="12" t="s">
        <v>72</v>
      </c>
      <c r="AY311" s="240" t="s">
        <v>135</v>
      </c>
    </row>
    <row r="312" s="13" customFormat="1">
      <c r="B312" s="241"/>
      <c r="C312" s="242"/>
      <c r="D312" s="228" t="s">
        <v>146</v>
      </c>
      <c r="E312" s="243" t="s">
        <v>19</v>
      </c>
      <c r="F312" s="244" t="s">
        <v>229</v>
      </c>
      <c r="G312" s="242"/>
      <c r="H312" s="245">
        <v>15.960000000000001</v>
      </c>
      <c r="I312" s="246"/>
      <c r="J312" s="242"/>
      <c r="K312" s="242"/>
      <c r="L312" s="247"/>
      <c r="M312" s="248"/>
      <c r="N312" s="249"/>
      <c r="O312" s="249"/>
      <c r="P312" s="249"/>
      <c r="Q312" s="249"/>
      <c r="R312" s="249"/>
      <c r="S312" s="249"/>
      <c r="T312" s="250"/>
      <c r="AT312" s="251" t="s">
        <v>146</v>
      </c>
      <c r="AU312" s="251" t="s">
        <v>80</v>
      </c>
      <c r="AV312" s="13" t="s">
        <v>80</v>
      </c>
      <c r="AW312" s="13" t="s">
        <v>33</v>
      </c>
      <c r="AX312" s="13" t="s">
        <v>76</v>
      </c>
      <c r="AY312" s="251" t="s">
        <v>135</v>
      </c>
    </row>
    <row r="313" s="1" customFormat="1" ht="20.4" customHeight="1">
      <c r="B313" s="39"/>
      <c r="C313" s="216" t="s">
        <v>468</v>
      </c>
      <c r="D313" s="216" t="s">
        <v>137</v>
      </c>
      <c r="E313" s="217" t="s">
        <v>469</v>
      </c>
      <c r="F313" s="218" t="s">
        <v>470</v>
      </c>
      <c r="G313" s="219" t="s">
        <v>306</v>
      </c>
      <c r="H313" s="220">
        <v>0.069000000000000006</v>
      </c>
      <c r="I313" s="221"/>
      <c r="J313" s="222">
        <f>ROUND(I313*H313,2)</f>
        <v>0</v>
      </c>
      <c r="K313" s="218" t="s">
        <v>141</v>
      </c>
      <c r="L313" s="44"/>
      <c r="M313" s="223" t="s">
        <v>19</v>
      </c>
      <c r="N313" s="224" t="s">
        <v>43</v>
      </c>
      <c r="O313" s="80"/>
      <c r="P313" s="225">
        <f>O313*H313</f>
        <v>0</v>
      </c>
      <c r="Q313" s="225">
        <v>0</v>
      </c>
      <c r="R313" s="225">
        <f>Q313*H313</f>
        <v>0</v>
      </c>
      <c r="S313" s="225">
        <v>0</v>
      </c>
      <c r="T313" s="226">
        <f>S313*H313</f>
        <v>0</v>
      </c>
      <c r="AR313" s="18" t="s">
        <v>233</v>
      </c>
      <c r="AT313" s="18" t="s">
        <v>137</v>
      </c>
      <c r="AU313" s="18" t="s">
        <v>80</v>
      </c>
      <c r="AY313" s="18" t="s">
        <v>135</v>
      </c>
      <c r="BE313" s="227">
        <f>IF(N313="základní",J313,0)</f>
        <v>0</v>
      </c>
      <c r="BF313" s="227">
        <f>IF(N313="snížená",J313,0)</f>
        <v>0</v>
      </c>
      <c r="BG313" s="227">
        <f>IF(N313="zákl. přenesená",J313,0)</f>
        <v>0</v>
      </c>
      <c r="BH313" s="227">
        <f>IF(N313="sníž. přenesená",J313,0)</f>
        <v>0</v>
      </c>
      <c r="BI313" s="227">
        <f>IF(N313="nulová",J313,0)</f>
        <v>0</v>
      </c>
      <c r="BJ313" s="18" t="s">
        <v>76</v>
      </c>
      <c r="BK313" s="227">
        <f>ROUND(I313*H313,2)</f>
        <v>0</v>
      </c>
      <c r="BL313" s="18" t="s">
        <v>233</v>
      </c>
      <c r="BM313" s="18" t="s">
        <v>471</v>
      </c>
    </row>
    <row r="314" s="1" customFormat="1">
      <c r="B314" s="39"/>
      <c r="C314" s="40"/>
      <c r="D314" s="228" t="s">
        <v>144</v>
      </c>
      <c r="E314" s="40"/>
      <c r="F314" s="229" t="s">
        <v>345</v>
      </c>
      <c r="G314" s="40"/>
      <c r="H314" s="40"/>
      <c r="I314" s="143"/>
      <c r="J314" s="40"/>
      <c r="K314" s="40"/>
      <c r="L314" s="44"/>
      <c r="M314" s="230"/>
      <c r="N314" s="80"/>
      <c r="O314" s="80"/>
      <c r="P314" s="80"/>
      <c r="Q314" s="80"/>
      <c r="R314" s="80"/>
      <c r="S314" s="80"/>
      <c r="T314" s="81"/>
      <c r="AT314" s="18" t="s">
        <v>144</v>
      </c>
      <c r="AU314" s="18" t="s">
        <v>80</v>
      </c>
    </row>
    <row r="315" s="11" customFormat="1" ht="22.8" customHeight="1">
      <c r="B315" s="200"/>
      <c r="C315" s="201"/>
      <c r="D315" s="202" t="s">
        <v>71</v>
      </c>
      <c r="E315" s="214" t="s">
        <v>472</v>
      </c>
      <c r="F315" s="214" t="s">
        <v>473</v>
      </c>
      <c r="G315" s="201"/>
      <c r="H315" s="201"/>
      <c r="I315" s="204"/>
      <c r="J315" s="215">
        <f>BK315</f>
        <v>0</v>
      </c>
      <c r="K315" s="201"/>
      <c r="L315" s="206"/>
      <c r="M315" s="207"/>
      <c r="N315" s="208"/>
      <c r="O315" s="208"/>
      <c r="P315" s="209">
        <f>SUM(P316:P376)</f>
        <v>0</v>
      </c>
      <c r="Q315" s="208"/>
      <c r="R315" s="209">
        <f>SUM(R316:R376)</f>
        <v>1.4510236000000001</v>
      </c>
      <c r="S315" s="208"/>
      <c r="T315" s="210">
        <f>SUM(T316:T376)</f>
        <v>6.0839750000000006</v>
      </c>
      <c r="AR315" s="211" t="s">
        <v>80</v>
      </c>
      <c r="AT315" s="212" t="s">
        <v>71</v>
      </c>
      <c r="AU315" s="212" t="s">
        <v>76</v>
      </c>
      <c r="AY315" s="211" t="s">
        <v>135</v>
      </c>
      <c r="BK315" s="213">
        <f>SUM(BK316:BK376)</f>
        <v>0</v>
      </c>
    </row>
    <row r="316" s="1" customFormat="1" ht="20.4" customHeight="1">
      <c r="B316" s="39"/>
      <c r="C316" s="216" t="s">
        <v>474</v>
      </c>
      <c r="D316" s="216" t="s">
        <v>137</v>
      </c>
      <c r="E316" s="217" t="s">
        <v>475</v>
      </c>
      <c r="F316" s="218" t="s">
        <v>476</v>
      </c>
      <c r="G316" s="219" t="s">
        <v>163</v>
      </c>
      <c r="H316" s="220">
        <v>74.650000000000006</v>
      </c>
      <c r="I316" s="221"/>
      <c r="J316" s="222">
        <f>ROUND(I316*H316,2)</f>
        <v>0</v>
      </c>
      <c r="K316" s="218" t="s">
        <v>141</v>
      </c>
      <c r="L316" s="44"/>
      <c r="M316" s="223" t="s">
        <v>19</v>
      </c>
      <c r="N316" s="224" t="s">
        <v>43</v>
      </c>
      <c r="O316" s="80"/>
      <c r="P316" s="225">
        <f>O316*H316</f>
        <v>0</v>
      </c>
      <c r="Q316" s="225">
        <v>0.00029999999999999997</v>
      </c>
      <c r="R316" s="225">
        <f>Q316*H316</f>
        <v>0.022394999999999998</v>
      </c>
      <c r="S316" s="225">
        <v>0</v>
      </c>
      <c r="T316" s="226">
        <f>S316*H316</f>
        <v>0</v>
      </c>
      <c r="AR316" s="18" t="s">
        <v>233</v>
      </c>
      <c r="AT316" s="18" t="s">
        <v>137</v>
      </c>
      <c r="AU316" s="18" t="s">
        <v>80</v>
      </c>
      <c r="AY316" s="18" t="s">
        <v>135</v>
      </c>
      <c r="BE316" s="227">
        <f>IF(N316="základní",J316,0)</f>
        <v>0</v>
      </c>
      <c r="BF316" s="227">
        <f>IF(N316="snížená",J316,0)</f>
        <v>0</v>
      </c>
      <c r="BG316" s="227">
        <f>IF(N316="zákl. přenesená",J316,0)</f>
        <v>0</v>
      </c>
      <c r="BH316" s="227">
        <f>IF(N316="sníž. přenesená",J316,0)</f>
        <v>0</v>
      </c>
      <c r="BI316" s="227">
        <f>IF(N316="nulová",J316,0)</f>
        <v>0</v>
      </c>
      <c r="BJ316" s="18" t="s">
        <v>76</v>
      </c>
      <c r="BK316" s="227">
        <f>ROUND(I316*H316,2)</f>
        <v>0</v>
      </c>
      <c r="BL316" s="18" t="s">
        <v>233</v>
      </c>
      <c r="BM316" s="18" t="s">
        <v>477</v>
      </c>
    </row>
    <row r="317" s="1" customFormat="1">
      <c r="B317" s="39"/>
      <c r="C317" s="40"/>
      <c r="D317" s="228" t="s">
        <v>144</v>
      </c>
      <c r="E317" s="40"/>
      <c r="F317" s="229" t="s">
        <v>478</v>
      </c>
      <c r="G317" s="40"/>
      <c r="H317" s="40"/>
      <c r="I317" s="143"/>
      <c r="J317" s="40"/>
      <c r="K317" s="40"/>
      <c r="L317" s="44"/>
      <c r="M317" s="230"/>
      <c r="N317" s="80"/>
      <c r="O317" s="80"/>
      <c r="P317" s="80"/>
      <c r="Q317" s="80"/>
      <c r="R317" s="80"/>
      <c r="S317" s="80"/>
      <c r="T317" s="81"/>
      <c r="AT317" s="18" t="s">
        <v>144</v>
      </c>
      <c r="AU317" s="18" t="s">
        <v>80</v>
      </c>
    </row>
    <row r="318" s="12" customFormat="1">
      <c r="B318" s="231"/>
      <c r="C318" s="232"/>
      <c r="D318" s="228" t="s">
        <v>146</v>
      </c>
      <c r="E318" s="233" t="s">
        <v>19</v>
      </c>
      <c r="F318" s="234" t="s">
        <v>165</v>
      </c>
      <c r="G318" s="232"/>
      <c r="H318" s="233" t="s">
        <v>19</v>
      </c>
      <c r="I318" s="235"/>
      <c r="J318" s="232"/>
      <c r="K318" s="232"/>
      <c r="L318" s="236"/>
      <c r="M318" s="237"/>
      <c r="N318" s="238"/>
      <c r="O318" s="238"/>
      <c r="P318" s="238"/>
      <c r="Q318" s="238"/>
      <c r="R318" s="238"/>
      <c r="S318" s="238"/>
      <c r="T318" s="239"/>
      <c r="AT318" s="240" t="s">
        <v>146</v>
      </c>
      <c r="AU318" s="240" t="s">
        <v>80</v>
      </c>
      <c r="AV318" s="12" t="s">
        <v>76</v>
      </c>
      <c r="AW318" s="12" t="s">
        <v>33</v>
      </c>
      <c r="AX318" s="12" t="s">
        <v>72</v>
      </c>
      <c r="AY318" s="240" t="s">
        <v>135</v>
      </c>
    </row>
    <row r="319" s="13" customFormat="1">
      <c r="B319" s="241"/>
      <c r="C319" s="242"/>
      <c r="D319" s="228" t="s">
        <v>146</v>
      </c>
      <c r="E319" s="243" t="s">
        <v>19</v>
      </c>
      <c r="F319" s="244" t="s">
        <v>339</v>
      </c>
      <c r="G319" s="242"/>
      <c r="H319" s="245">
        <v>61.109999999999999</v>
      </c>
      <c r="I319" s="246"/>
      <c r="J319" s="242"/>
      <c r="K319" s="242"/>
      <c r="L319" s="247"/>
      <c r="M319" s="248"/>
      <c r="N319" s="249"/>
      <c r="O319" s="249"/>
      <c r="P319" s="249"/>
      <c r="Q319" s="249"/>
      <c r="R319" s="249"/>
      <c r="S319" s="249"/>
      <c r="T319" s="250"/>
      <c r="AT319" s="251" t="s">
        <v>146</v>
      </c>
      <c r="AU319" s="251" t="s">
        <v>80</v>
      </c>
      <c r="AV319" s="13" t="s">
        <v>80</v>
      </c>
      <c r="AW319" s="13" t="s">
        <v>33</v>
      </c>
      <c r="AX319" s="13" t="s">
        <v>72</v>
      </c>
      <c r="AY319" s="251" t="s">
        <v>135</v>
      </c>
    </row>
    <row r="320" s="13" customFormat="1">
      <c r="B320" s="241"/>
      <c r="C320" s="242"/>
      <c r="D320" s="228" t="s">
        <v>146</v>
      </c>
      <c r="E320" s="243" t="s">
        <v>19</v>
      </c>
      <c r="F320" s="244" t="s">
        <v>340</v>
      </c>
      <c r="G320" s="242"/>
      <c r="H320" s="245">
        <v>-1.6000000000000001</v>
      </c>
      <c r="I320" s="246"/>
      <c r="J320" s="242"/>
      <c r="K320" s="242"/>
      <c r="L320" s="247"/>
      <c r="M320" s="248"/>
      <c r="N320" s="249"/>
      <c r="O320" s="249"/>
      <c r="P320" s="249"/>
      <c r="Q320" s="249"/>
      <c r="R320" s="249"/>
      <c r="S320" s="249"/>
      <c r="T320" s="250"/>
      <c r="AT320" s="251" t="s">
        <v>146</v>
      </c>
      <c r="AU320" s="251" t="s">
        <v>80</v>
      </c>
      <c r="AV320" s="13" t="s">
        <v>80</v>
      </c>
      <c r="AW320" s="13" t="s">
        <v>33</v>
      </c>
      <c r="AX320" s="13" t="s">
        <v>72</v>
      </c>
      <c r="AY320" s="251" t="s">
        <v>135</v>
      </c>
    </row>
    <row r="321" s="13" customFormat="1">
      <c r="B321" s="241"/>
      <c r="C321" s="242"/>
      <c r="D321" s="228" t="s">
        <v>146</v>
      </c>
      <c r="E321" s="243" t="s">
        <v>19</v>
      </c>
      <c r="F321" s="244" t="s">
        <v>195</v>
      </c>
      <c r="G321" s="242"/>
      <c r="H321" s="245">
        <v>-1.5760000000000001</v>
      </c>
      <c r="I321" s="246"/>
      <c r="J321" s="242"/>
      <c r="K321" s="242"/>
      <c r="L321" s="247"/>
      <c r="M321" s="248"/>
      <c r="N321" s="249"/>
      <c r="O321" s="249"/>
      <c r="P321" s="249"/>
      <c r="Q321" s="249"/>
      <c r="R321" s="249"/>
      <c r="S321" s="249"/>
      <c r="T321" s="250"/>
      <c r="AT321" s="251" t="s">
        <v>146</v>
      </c>
      <c r="AU321" s="251" t="s">
        <v>80</v>
      </c>
      <c r="AV321" s="13" t="s">
        <v>80</v>
      </c>
      <c r="AW321" s="13" t="s">
        <v>33</v>
      </c>
      <c r="AX321" s="13" t="s">
        <v>72</v>
      </c>
      <c r="AY321" s="251" t="s">
        <v>135</v>
      </c>
    </row>
    <row r="322" s="13" customFormat="1">
      <c r="B322" s="241"/>
      <c r="C322" s="242"/>
      <c r="D322" s="228" t="s">
        <v>146</v>
      </c>
      <c r="E322" s="243" t="s">
        <v>19</v>
      </c>
      <c r="F322" s="244" t="s">
        <v>479</v>
      </c>
      <c r="G322" s="242"/>
      <c r="H322" s="245">
        <v>9.8000000000000007</v>
      </c>
      <c r="I322" s="246"/>
      <c r="J322" s="242"/>
      <c r="K322" s="242"/>
      <c r="L322" s="247"/>
      <c r="M322" s="248"/>
      <c r="N322" s="249"/>
      <c r="O322" s="249"/>
      <c r="P322" s="249"/>
      <c r="Q322" s="249"/>
      <c r="R322" s="249"/>
      <c r="S322" s="249"/>
      <c r="T322" s="250"/>
      <c r="AT322" s="251" t="s">
        <v>146</v>
      </c>
      <c r="AU322" s="251" t="s">
        <v>80</v>
      </c>
      <c r="AV322" s="13" t="s">
        <v>80</v>
      </c>
      <c r="AW322" s="13" t="s">
        <v>33</v>
      </c>
      <c r="AX322" s="13" t="s">
        <v>72</v>
      </c>
      <c r="AY322" s="251" t="s">
        <v>135</v>
      </c>
    </row>
    <row r="323" s="13" customFormat="1">
      <c r="B323" s="241"/>
      <c r="C323" s="242"/>
      <c r="D323" s="228" t="s">
        <v>146</v>
      </c>
      <c r="E323" s="243" t="s">
        <v>19</v>
      </c>
      <c r="F323" s="244" t="s">
        <v>196</v>
      </c>
      <c r="G323" s="242"/>
      <c r="H323" s="245">
        <v>-1.1819999999999999</v>
      </c>
      <c r="I323" s="246"/>
      <c r="J323" s="242"/>
      <c r="K323" s="242"/>
      <c r="L323" s="247"/>
      <c r="M323" s="248"/>
      <c r="N323" s="249"/>
      <c r="O323" s="249"/>
      <c r="P323" s="249"/>
      <c r="Q323" s="249"/>
      <c r="R323" s="249"/>
      <c r="S323" s="249"/>
      <c r="T323" s="250"/>
      <c r="AT323" s="251" t="s">
        <v>146</v>
      </c>
      <c r="AU323" s="251" t="s">
        <v>80</v>
      </c>
      <c r="AV323" s="13" t="s">
        <v>80</v>
      </c>
      <c r="AW323" s="13" t="s">
        <v>33</v>
      </c>
      <c r="AX323" s="13" t="s">
        <v>72</v>
      </c>
      <c r="AY323" s="251" t="s">
        <v>135</v>
      </c>
    </row>
    <row r="324" s="12" customFormat="1">
      <c r="B324" s="231"/>
      <c r="C324" s="232"/>
      <c r="D324" s="228" t="s">
        <v>146</v>
      </c>
      <c r="E324" s="233" t="s">
        <v>19</v>
      </c>
      <c r="F324" s="234" t="s">
        <v>198</v>
      </c>
      <c r="G324" s="232"/>
      <c r="H324" s="233" t="s">
        <v>19</v>
      </c>
      <c r="I324" s="235"/>
      <c r="J324" s="232"/>
      <c r="K324" s="232"/>
      <c r="L324" s="236"/>
      <c r="M324" s="237"/>
      <c r="N324" s="238"/>
      <c r="O324" s="238"/>
      <c r="P324" s="238"/>
      <c r="Q324" s="238"/>
      <c r="R324" s="238"/>
      <c r="S324" s="238"/>
      <c r="T324" s="239"/>
      <c r="AT324" s="240" t="s">
        <v>146</v>
      </c>
      <c r="AU324" s="240" t="s">
        <v>80</v>
      </c>
      <c r="AV324" s="12" t="s">
        <v>76</v>
      </c>
      <c r="AW324" s="12" t="s">
        <v>33</v>
      </c>
      <c r="AX324" s="12" t="s">
        <v>72</v>
      </c>
      <c r="AY324" s="240" t="s">
        <v>135</v>
      </c>
    </row>
    <row r="325" s="13" customFormat="1">
      <c r="B325" s="241"/>
      <c r="C325" s="242"/>
      <c r="D325" s="228" t="s">
        <v>146</v>
      </c>
      <c r="E325" s="243" t="s">
        <v>19</v>
      </c>
      <c r="F325" s="244" t="s">
        <v>480</v>
      </c>
      <c r="G325" s="242"/>
      <c r="H325" s="245">
        <v>9.2799999999999994</v>
      </c>
      <c r="I325" s="246"/>
      <c r="J325" s="242"/>
      <c r="K325" s="242"/>
      <c r="L325" s="247"/>
      <c r="M325" s="248"/>
      <c r="N325" s="249"/>
      <c r="O325" s="249"/>
      <c r="P325" s="249"/>
      <c r="Q325" s="249"/>
      <c r="R325" s="249"/>
      <c r="S325" s="249"/>
      <c r="T325" s="250"/>
      <c r="AT325" s="251" t="s">
        <v>146</v>
      </c>
      <c r="AU325" s="251" t="s">
        <v>80</v>
      </c>
      <c r="AV325" s="13" t="s">
        <v>80</v>
      </c>
      <c r="AW325" s="13" t="s">
        <v>33</v>
      </c>
      <c r="AX325" s="13" t="s">
        <v>72</v>
      </c>
      <c r="AY325" s="251" t="s">
        <v>135</v>
      </c>
    </row>
    <row r="326" s="13" customFormat="1">
      <c r="B326" s="241"/>
      <c r="C326" s="242"/>
      <c r="D326" s="228" t="s">
        <v>146</v>
      </c>
      <c r="E326" s="243" t="s">
        <v>19</v>
      </c>
      <c r="F326" s="244" t="s">
        <v>196</v>
      </c>
      <c r="G326" s="242"/>
      <c r="H326" s="245">
        <v>-1.1819999999999999</v>
      </c>
      <c r="I326" s="246"/>
      <c r="J326" s="242"/>
      <c r="K326" s="242"/>
      <c r="L326" s="247"/>
      <c r="M326" s="248"/>
      <c r="N326" s="249"/>
      <c r="O326" s="249"/>
      <c r="P326" s="249"/>
      <c r="Q326" s="249"/>
      <c r="R326" s="249"/>
      <c r="S326" s="249"/>
      <c r="T326" s="250"/>
      <c r="AT326" s="251" t="s">
        <v>146</v>
      </c>
      <c r="AU326" s="251" t="s">
        <v>80</v>
      </c>
      <c r="AV326" s="13" t="s">
        <v>80</v>
      </c>
      <c r="AW326" s="13" t="s">
        <v>33</v>
      </c>
      <c r="AX326" s="13" t="s">
        <v>72</v>
      </c>
      <c r="AY326" s="251" t="s">
        <v>135</v>
      </c>
    </row>
    <row r="327" s="14" customFormat="1">
      <c r="B327" s="252"/>
      <c r="C327" s="253"/>
      <c r="D327" s="228" t="s">
        <v>146</v>
      </c>
      <c r="E327" s="254" t="s">
        <v>19</v>
      </c>
      <c r="F327" s="255" t="s">
        <v>168</v>
      </c>
      <c r="G327" s="253"/>
      <c r="H327" s="256">
        <v>74.649999999999991</v>
      </c>
      <c r="I327" s="257"/>
      <c r="J327" s="253"/>
      <c r="K327" s="253"/>
      <c r="L327" s="258"/>
      <c r="M327" s="259"/>
      <c r="N327" s="260"/>
      <c r="O327" s="260"/>
      <c r="P327" s="260"/>
      <c r="Q327" s="260"/>
      <c r="R327" s="260"/>
      <c r="S327" s="260"/>
      <c r="T327" s="261"/>
      <c r="AT327" s="262" t="s">
        <v>146</v>
      </c>
      <c r="AU327" s="262" t="s">
        <v>80</v>
      </c>
      <c r="AV327" s="14" t="s">
        <v>142</v>
      </c>
      <c r="AW327" s="14" t="s">
        <v>33</v>
      </c>
      <c r="AX327" s="14" t="s">
        <v>76</v>
      </c>
      <c r="AY327" s="262" t="s">
        <v>135</v>
      </c>
    </row>
    <row r="328" s="1" customFormat="1" ht="20.4" customHeight="1">
      <c r="B328" s="39"/>
      <c r="C328" s="216" t="s">
        <v>481</v>
      </c>
      <c r="D328" s="216" t="s">
        <v>137</v>
      </c>
      <c r="E328" s="217" t="s">
        <v>482</v>
      </c>
      <c r="F328" s="218" t="s">
        <v>483</v>
      </c>
      <c r="G328" s="219" t="s">
        <v>163</v>
      </c>
      <c r="H328" s="220">
        <v>74.650000000000006</v>
      </c>
      <c r="I328" s="221"/>
      <c r="J328" s="222">
        <f>ROUND(I328*H328,2)</f>
        <v>0</v>
      </c>
      <c r="K328" s="218" t="s">
        <v>141</v>
      </c>
      <c r="L328" s="44"/>
      <c r="M328" s="223" t="s">
        <v>19</v>
      </c>
      <c r="N328" s="224" t="s">
        <v>43</v>
      </c>
      <c r="O328" s="80"/>
      <c r="P328" s="225">
        <f>O328*H328</f>
        <v>0</v>
      </c>
      <c r="Q328" s="225">
        <v>0</v>
      </c>
      <c r="R328" s="225">
        <f>Q328*H328</f>
        <v>0</v>
      </c>
      <c r="S328" s="225">
        <v>0.081500000000000003</v>
      </c>
      <c r="T328" s="226">
        <f>S328*H328</f>
        <v>6.0839750000000006</v>
      </c>
      <c r="AR328" s="18" t="s">
        <v>233</v>
      </c>
      <c r="AT328" s="18" t="s">
        <v>137</v>
      </c>
      <c r="AU328" s="18" t="s">
        <v>80</v>
      </c>
      <c r="AY328" s="18" t="s">
        <v>135</v>
      </c>
      <c r="BE328" s="227">
        <f>IF(N328="základní",J328,0)</f>
        <v>0</v>
      </c>
      <c r="BF328" s="227">
        <f>IF(N328="snížená",J328,0)</f>
        <v>0</v>
      </c>
      <c r="BG328" s="227">
        <f>IF(N328="zákl. přenesená",J328,0)</f>
        <v>0</v>
      </c>
      <c r="BH328" s="227">
        <f>IF(N328="sníž. přenesená",J328,0)</f>
        <v>0</v>
      </c>
      <c r="BI328" s="227">
        <f>IF(N328="nulová",J328,0)</f>
        <v>0</v>
      </c>
      <c r="BJ328" s="18" t="s">
        <v>76</v>
      </c>
      <c r="BK328" s="227">
        <f>ROUND(I328*H328,2)</f>
        <v>0</v>
      </c>
      <c r="BL328" s="18" t="s">
        <v>233</v>
      </c>
      <c r="BM328" s="18" t="s">
        <v>484</v>
      </c>
    </row>
    <row r="329" s="12" customFormat="1">
      <c r="B329" s="231"/>
      <c r="C329" s="232"/>
      <c r="D329" s="228" t="s">
        <v>146</v>
      </c>
      <c r="E329" s="233" t="s">
        <v>19</v>
      </c>
      <c r="F329" s="234" t="s">
        <v>147</v>
      </c>
      <c r="G329" s="232"/>
      <c r="H329" s="233" t="s">
        <v>19</v>
      </c>
      <c r="I329" s="235"/>
      <c r="J329" s="232"/>
      <c r="K329" s="232"/>
      <c r="L329" s="236"/>
      <c r="M329" s="237"/>
      <c r="N329" s="238"/>
      <c r="O329" s="238"/>
      <c r="P329" s="238"/>
      <c r="Q329" s="238"/>
      <c r="R329" s="238"/>
      <c r="S329" s="238"/>
      <c r="T329" s="239"/>
      <c r="AT329" s="240" t="s">
        <v>146</v>
      </c>
      <c r="AU329" s="240" t="s">
        <v>80</v>
      </c>
      <c r="AV329" s="12" t="s">
        <v>76</v>
      </c>
      <c r="AW329" s="12" t="s">
        <v>33</v>
      </c>
      <c r="AX329" s="12" t="s">
        <v>72</v>
      </c>
      <c r="AY329" s="240" t="s">
        <v>135</v>
      </c>
    </row>
    <row r="330" s="13" customFormat="1">
      <c r="B330" s="241"/>
      <c r="C330" s="242"/>
      <c r="D330" s="228" t="s">
        <v>146</v>
      </c>
      <c r="E330" s="243" t="s">
        <v>19</v>
      </c>
      <c r="F330" s="244" t="s">
        <v>339</v>
      </c>
      <c r="G330" s="242"/>
      <c r="H330" s="245">
        <v>61.109999999999999</v>
      </c>
      <c r="I330" s="246"/>
      <c r="J330" s="242"/>
      <c r="K330" s="242"/>
      <c r="L330" s="247"/>
      <c r="M330" s="248"/>
      <c r="N330" s="249"/>
      <c r="O330" s="249"/>
      <c r="P330" s="249"/>
      <c r="Q330" s="249"/>
      <c r="R330" s="249"/>
      <c r="S330" s="249"/>
      <c r="T330" s="250"/>
      <c r="AT330" s="251" t="s">
        <v>146</v>
      </c>
      <c r="AU330" s="251" t="s">
        <v>80</v>
      </c>
      <c r="AV330" s="13" t="s">
        <v>80</v>
      </c>
      <c r="AW330" s="13" t="s">
        <v>33</v>
      </c>
      <c r="AX330" s="13" t="s">
        <v>72</v>
      </c>
      <c r="AY330" s="251" t="s">
        <v>135</v>
      </c>
    </row>
    <row r="331" s="13" customFormat="1">
      <c r="B331" s="241"/>
      <c r="C331" s="242"/>
      <c r="D331" s="228" t="s">
        <v>146</v>
      </c>
      <c r="E331" s="243" t="s">
        <v>19</v>
      </c>
      <c r="F331" s="244" t="s">
        <v>340</v>
      </c>
      <c r="G331" s="242"/>
      <c r="H331" s="245">
        <v>-1.6000000000000001</v>
      </c>
      <c r="I331" s="246"/>
      <c r="J331" s="242"/>
      <c r="K331" s="242"/>
      <c r="L331" s="247"/>
      <c r="M331" s="248"/>
      <c r="N331" s="249"/>
      <c r="O331" s="249"/>
      <c r="P331" s="249"/>
      <c r="Q331" s="249"/>
      <c r="R331" s="249"/>
      <c r="S331" s="249"/>
      <c r="T331" s="250"/>
      <c r="AT331" s="251" t="s">
        <v>146</v>
      </c>
      <c r="AU331" s="251" t="s">
        <v>80</v>
      </c>
      <c r="AV331" s="13" t="s">
        <v>80</v>
      </c>
      <c r="AW331" s="13" t="s">
        <v>33</v>
      </c>
      <c r="AX331" s="13" t="s">
        <v>72</v>
      </c>
      <c r="AY331" s="251" t="s">
        <v>135</v>
      </c>
    </row>
    <row r="332" s="13" customFormat="1">
      <c r="B332" s="241"/>
      <c r="C332" s="242"/>
      <c r="D332" s="228" t="s">
        <v>146</v>
      </c>
      <c r="E332" s="243" t="s">
        <v>19</v>
      </c>
      <c r="F332" s="244" t="s">
        <v>195</v>
      </c>
      <c r="G332" s="242"/>
      <c r="H332" s="245">
        <v>-1.5760000000000001</v>
      </c>
      <c r="I332" s="246"/>
      <c r="J332" s="242"/>
      <c r="K332" s="242"/>
      <c r="L332" s="247"/>
      <c r="M332" s="248"/>
      <c r="N332" s="249"/>
      <c r="O332" s="249"/>
      <c r="P332" s="249"/>
      <c r="Q332" s="249"/>
      <c r="R332" s="249"/>
      <c r="S332" s="249"/>
      <c r="T332" s="250"/>
      <c r="AT332" s="251" t="s">
        <v>146</v>
      </c>
      <c r="AU332" s="251" t="s">
        <v>80</v>
      </c>
      <c r="AV332" s="13" t="s">
        <v>80</v>
      </c>
      <c r="AW332" s="13" t="s">
        <v>33</v>
      </c>
      <c r="AX332" s="13" t="s">
        <v>72</v>
      </c>
      <c r="AY332" s="251" t="s">
        <v>135</v>
      </c>
    </row>
    <row r="333" s="13" customFormat="1">
      <c r="B333" s="241"/>
      <c r="C333" s="242"/>
      <c r="D333" s="228" t="s">
        <v>146</v>
      </c>
      <c r="E333" s="243" t="s">
        <v>19</v>
      </c>
      <c r="F333" s="244" t="s">
        <v>479</v>
      </c>
      <c r="G333" s="242"/>
      <c r="H333" s="245">
        <v>9.8000000000000007</v>
      </c>
      <c r="I333" s="246"/>
      <c r="J333" s="242"/>
      <c r="K333" s="242"/>
      <c r="L333" s="247"/>
      <c r="M333" s="248"/>
      <c r="N333" s="249"/>
      <c r="O333" s="249"/>
      <c r="P333" s="249"/>
      <c r="Q333" s="249"/>
      <c r="R333" s="249"/>
      <c r="S333" s="249"/>
      <c r="T333" s="250"/>
      <c r="AT333" s="251" t="s">
        <v>146</v>
      </c>
      <c r="AU333" s="251" t="s">
        <v>80</v>
      </c>
      <c r="AV333" s="13" t="s">
        <v>80</v>
      </c>
      <c r="AW333" s="13" t="s">
        <v>33</v>
      </c>
      <c r="AX333" s="13" t="s">
        <v>72</v>
      </c>
      <c r="AY333" s="251" t="s">
        <v>135</v>
      </c>
    </row>
    <row r="334" s="13" customFormat="1">
      <c r="B334" s="241"/>
      <c r="C334" s="242"/>
      <c r="D334" s="228" t="s">
        <v>146</v>
      </c>
      <c r="E334" s="243" t="s">
        <v>19</v>
      </c>
      <c r="F334" s="244" t="s">
        <v>196</v>
      </c>
      <c r="G334" s="242"/>
      <c r="H334" s="245">
        <v>-1.1819999999999999</v>
      </c>
      <c r="I334" s="246"/>
      <c r="J334" s="242"/>
      <c r="K334" s="242"/>
      <c r="L334" s="247"/>
      <c r="M334" s="248"/>
      <c r="N334" s="249"/>
      <c r="O334" s="249"/>
      <c r="P334" s="249"/>
      <c r="Q334" s="249"/>
      <c r="R334" s="249"/>
      <c r="S334" s="249"/>
      <c r="T334" s="250"/>
      <c r="AT334" s="251" t="s">
        <v>146</v>
      </c>
      <c r="AU334" s="251" t="s">
        <v>80</v>
      </c>
      <c r="AV334" s="13" t="s">
        <v>80</v>
      </c>
      <c r="AW334" s="13" t="s">
        <v>33</v>
      </c>
      <c r="AX334" s="13" t="s">
        <v>72</v>
      </c>
      <c r="AY334" s="251" t="s">
        <v>135</v>
      </c>
    </row>
    <row r="335" s="12" customFormat="1">
      <c r="B335" s="231"/>
      <c r="C335" s="232"/>
      <c r="D335" s="228" t="s">
        <v>146</v>
      </c>
      <c r="E335" s="233" t="s">
        <v>19</v>
      </c>
      <c r="F335" s="234" t="s">
        <v>198</v>
      </c>
      <c r="G335" s="232"/>
      <c r="H335" s="233" t="s">
        <v>19</v>
      </c>
      <c r="I335" s="235"/>
      <c r="J335" s="232"/>
      <c r="K335" s="232"/>
      <c r="L335" s="236"/>
      <c r="M335" s="237"/>
      <c r="N335" s="238"/>
      <c r="O335" s="238"/>
      <c r="P335" s="238"/>
      <c r="Q335" s="238"/>
      <c r="R335" s="238"/>
      <c r="S335" s="238"/>
      <c r="T335" s="239"/>
      <c r="AT335" s="240" t="s">
        <v>146</v>
      </c>
      <c r="AU335" s="240" t="s">
        <v>80</v>
      </c>
      <c r="AV335" s="12" t="s">
        <v>76</v>
      </c>
      <c r="AW335" s="12" t="s">
        <v>33</v>
      </c>
      <c r="AX335" s="12" t="s">
        <v>72</v>
      </c>
      <c r="AY335" s="240" t="s">
        <v>135</v>
      </c>
    </row>
    <row r="336" s="13" customFormat="1">
      <c r="B336" s="241"/>
      <c r="C336" s="242"/>
      <c r="D336" s="228" t="s">
        <v>146</v>
      </c>
      <c r="E336" s="243" t="s">
        <v>19</v>
      </c>
      <c r="F336" s="244" t="s">
        <v>480</v>
      </c>
      <c r="G336" s="242"/>
      <c r="H336" s="245">
        <v>9.2799999999999994</v>
      </c>
      <c r="I336" s="246"/>
      <c r="J336" s="242"/>
      <c r="K336" s="242"/>
      <c r="L336" s="247"/>
      <c r="M336" s="248"/>
      <c r="N336" s="249"/>
      <c r="O336" s="249"/>
      <c r="P336" s="249"/>
      <c r="Q336" s="249"/>
      <c r="R336" s="249"/>
      <c r="S336" s="249"/>
      <c r="T336" s="250"/>
      <c r="AT336" s="251" t="s">
        <v>146</v>
      </c>
      <c r="AU336" s="251" t="s">
        <v>80</v>
      </c>
      <c r="AV336" s="13" t="s">
        <v>80</v>
      </c>
      <c r="AW336" s="13" t="s">
        <v>33</v>
      </c>
      <c r="AX336" s="13" t="s">
        <v>72</v>
      </c>
      <c r="AY336" s="251" t="s">
        <v>135</v>
      </c>
    </row>
    <row r="337" s="13" customFormat="1">
      <c r="B337" s="241"/>
      <c r="C337" s="242"/>
      <c r="D337" s="228" t="s">
        <v>146</v>
      </c>
      <c r="E337" s="243" t="s">
        <v>19</v>
      </c>
      <c r="F337" s="244" t="s">
        <v>196</v>
      </c>
      <c r="G337" s="242"/>
      <c r="H337" s="245">
        <v>-1.1819999999999999</v>
      </c>
      <c r="I337" s="246"/>
      <c r="J337" s="242"/>
      <c r="K337" s="242"/>
      <c r="L337" s="247"/>
      <c r="M337" s="248"/>
      <c r="N337" s="249"/>
      <c r="O337" s="249"/>
      <c r="P337" s="249"/>
      <c r="Q337" s="249"/>
      <c r="R337" s="249"/>
      <c r="S337" s="249"/>
      <c r="T337" s="250"/>
      <c r="AT337" s="251" t="s">
        <v>146</v>
      </c>
      <c r="AU337" s="251" t="s">
        <v>80</v>
      </c>
      <c r="AV337" s="13" t="s">
        <v>80</v>
      </c>
      <c r="AW337" s="13" t="s">
        <v>33</v>
      </c>
      <c r="AX337" s="13" t="s">
        <v>72</v>
      </c>
      <c r="AY337" s="251" t="s">
        <v>135</v>
      </c>
    </row>
    <row r="338" s="14" customFormat="1">
      <c r="B338" s="252"/>
      <c r="C338" s="253"/>
      <c r="D338" s="228" t="s">
        <v>146</v>
      </c>
      <c r="E338" s="254" t="s">
        <v>19</v>
      </c>
      <c r="F338" s="255" t="s">
        <v>168</v>
      </c>
      <c r="G338" s="253"/>
      <c r="H338" s="256">
        <v>74.649999999999991</v>
      </c>
      <c r="I338" s="257"/>
      <c r="J338" s="253"/>
      <c r="K338" s="253"/>
      <c r="L338" s="258"/>
      <c r="M338" s="259"/>
      <c r="N338" s="260"/>
      <c r="O338" s="260"/>
      <c r="P338" s="260"/>
      <c r="Q338" s="260"/>
      <c r="R338" s="260"/>
      <c r="S338" s="260"/>
      <c r="T338" s="261"/>
      <c r="AT338" s="262" t="s">
        <v>146</v>
      </c>
      <c r="AU338" s="262" t="s">
        <v>80</v>
      </c>
      <c r="AV338" s="14" t="s">
        <v>142</v>
      </c>
      <c r="AW338" s="14" t="s">
        <v>33</v>
      </c>
      <c r="AX338" s="14" t="s">
        <v>76</v>
      </c>
      <c r="AY338" s="262" t="s">
        <v>135</v>
      </c>
    </row>
    <row r="339" s="1" customFormat="1" ht="20.4" customHeight="1">
      <c r="B339" s="39"/>
      <c r="C339" s="216" t="s">
        <v>485</v>
      </c>
      <c r="D339" s="216" t="s">
        <v>137</v>
      </c>
      <c r="E339" s="217" t="s">
        <v>486</v>
      </c>
      <c r="F339" s="218" t="s">
        <v>487</v>
      </c>
      <c r="G339" s="219" t="s">
        <v>163</v>
      </c>
      <c r="H339" s="220">
        <v>74.650000000000006</v>
      </c>
      <c r="I339" s="221"/>
      <c r="J339" s="222">
        <f>ROUND(I339*H339,2)</f>
        <v>0</v>
      </c>
      <c r="K339" s="218" t="s">
        <v>141</v>
      </c>
      <c r="L339" s="44"/>
      <c r="M339" s="223" t="s">
        <v>19</v>
      </c>
      <c r="N339" s="224" t="s">
        <v>43</v>
      </c>
      <c r="O339" s="80"/>
      <c r="P339" s="225">
        <f>O339*H339</f>
        <v>0</v>
      </c>
      <c r="Q339" s="225">
        <v>0.0051999999999999998</v>
      </c>
      <c r="R339" s="225">
        <f>Q339*H339</f>
        <v>0.38818000000000003</v>
      </c>
      <c r="S339" s="225">
        <v>0</v>
      </c>
      <c r="T339" s="226">
        <f>S339*H339</f>
        <v>0</v>
      </c>
      <c r="AR339" s="18" t="s">
        <v>233</v>
      </c>
      <c r="AT339" s="18" t="s">
        <v>137</v>
      </c>
      <c r="AU339" s="18" t="s">
        <v>80</v>
      </c>
      <c r="AY339" s="18" t="s">
        <v>135</v>
      </c>
      <c r="BE339" s="227">
        <f>IF(N339="základní",J339,0)</f>
        <v>0</v>
      </c>
      <c r="BF339" s="227">
        <f>IF(N339="snížená",J339,0)</f>
        <v>0</v>
      </c>
      <c r="BG339" s="227">
        <f>IF(N339="zákl. přenesená",J339,0)</f>
        <v>0</v>
      </c>
      <c r="BH339" s="227">
        <f>IF(N339="sníž. přenesená",J339,0)</f>
        <v>0</v>
      </c>
      <c r="BI339" s="227">
        <f>IF(N339="nulová",J339,0)</f>
        <v>0</v>
      </c>
      <c r="BJ339" s="18" t="s">
        <v>76</v>
      </c>
      <c r="BK339" s="227">
        <f>ROUND(I339*H339,2)</f>
        <v>0</v>
      </c>
      <c r="BL339" s="18" t="s">
        <v>233</v>
      </c>
      <c r="BM339" s="18" t="s">
        <v>488</v>
      </c>
    </row>
    <row r="340" s="1" customFormat="1">
      <c r="B340" s="39"/>
      <c r="C340" s="40"/>
      <c r="D340" s="228" t="s">
        <v>144</v>
      </c>
      <c r="E340" s="40"/>
      <c r="F340" s="229" t="s">
        <v>489</v>
      </c>
      <c r="G340" s="40"/>
      <c r="H340" s="40"/>
      <c r="I340" s="143"/>
      <c r="J340" s="40"/>
      <c r="K340" s="40"/>
      <c r="L340" s="44"/>
      <c r="M340" s="230"/>
      <c r="N340" s="80"/>
      <c r="O340" s="80"/>
      <c r="P340" s="80"/>
      <c r="Q340" s="80"/>
      <c r="R340" s="80"/>
      <c r="S340" s="80"/>
      <c r="T340" s="81"/>
      <c r="AT340" s="18" t="s">
        <v>144</v>
      </c>
      <c r="AU340" s="18" t="s">
        <v>80</v>
      </c>
    </row>
    <row r="341" s="12" customFormat="1">
      <c r="B341" s="231"/>
      <c r="C341" s="232"/>
      <c r="D341" s="228" t="s">
        <v>146</v>
      </c>
      <c r="E341" s="233" t="s">
        <v>19</v>
      </c>
      <c r="F341" s="234" t="s">
        <v>185</v>
      </c>
      <c r="G341" s="232"/>
      <c r="H341" s="233" t="s">
        <v>19</v>
      </c>
      <c r="I341" s="235"/>
      <c r="J341" s="232"/>
      <c r="K341" s="232"/>
      <c r="L341" s="236"/>
      <c r="M341" s="237"/>
      <c r="N341" s="238"/>
      <c r="O341" s="238"/>
      <c r="P341" s="238"/>
      <c r="Q341" s="238"/>
      <c r="R341" s="238"/>
      <c r="S341" s="238"/>
      <c r="T341" s="239"/>
      <c r="AT341" s="240" t="s">
        <v>146</v>
      </c>
      <c r="AU341" s="240" t="s">
        <v>80</v>
      </c>
      <c r="AV341" s="12" t="s">
        <v>76</v>
      </c>
      <c r="AW341" s="12" t="s">
        <v>33</v>
      </c>
      <c r="AX341" s="12" t="s">
        <v>72</v>
      </c>
      <c r="AY341" s="240" t="s">
        <v>135</v>
      </c>
    </row>
    <row r="342" s="13" customFormat="1">
      <c r="B342" s="241"/>
      <c r="C342" s="242"/>
      <c r="D342" s="228" t="s">
        <v>146</v>
      </c>
      <c r="E342" s="243" t="s">
        <v>19</v>
      </c>
      <c r="F342" s="244" t="s">
        <v>339</v>
      </c>
      <c r="G342" s="242"/>
      <c r="H342" s="245">
        <v>61.109999999999999</v>
      </c>
      <c r="I342" s="246"/>
      <c r="J342" s="242"/>
      <c r="K342" s="242"/>
      <c r="L342" s="247"/>
      <c r="M342" s="248"/>
      <c r="N342" s="249"/>
      <c r="O342" s="249"/>
      <c r="P342" s="249"/>
      <c r="Q342" s="249"/>
      <c r="R342" s="249"/>
      <c r="S342" s="249"/>
      <c r="T342" s="250"/>
      <c r="AT342" s="251" t="s">
        <v>146</v>
      </c>
      <c r="AU342" s="251" t="s">
        <v>80</v>
      </c>
      <c r="AV342" s="13" t="s">
        <v>80</v>
      </c>
      <c r="AW342" s="13" t="s">
        <v>33</v>
      </c>
      <c r="AX342" s="13" t="s">
        <v>72</v>
      </c>
      <c r="AY342" s="251" t="s">
        <v>135</v>
      </c>
    </row>
    <row r="343" s="13" customFormat="1">
      <c r="B343" s="241"/>
      <c r="C343" s="242"/>
      <c r="D343" s="228" t="s">
        <v>146</v>
      </c>
      <c r="E343" s="243" t="s">
        <v>19</v>
      </c>
      <c r="F343" s="244" t="s">
        <v>340</v>
      </c>
      <c r="G343" s="242"/>
      <c r="H343" s="245">
        <v>-1.6000000000000001</v>
      </c>
      <c r="I343" s="246"/>
      <c r="J343" s="242"/>
      <c r="K343" s="242"/>
      <c r="L343" s="247"/>
      <c r="M343" s="248"/>
      <c r="N343" s="249"/>
      <c r="O343" s="249"/>
      <c r="P343" s="249"/>
      <c r="Q343" s="249"/>
      <c r="R343" s="249"/>
      <c r="S343" s="249"/>
      <c r="T343" s="250"/>
      <c r="AT343" s="251" t="s">
        <v>146</v>
      </c>
      <c r="AU343" s="251" t="s">
        <v>80</v>
      </c>
      <c r="AV343" s="13" t="s">
        <v>80</v>
      </c>
      <c r="AW343" s="13" t="s">
        <v>33</v>
      </c>
      <c r="AX343" s="13" t="s">
        <v>72</v>
      </c>
      <c r="AY343" s="251" t="s">
        <v>135</v>
      </c>
    </row>
    <row r="344" s="13" customFormat="1">
      <c r="B344" s="241"/>
      <c r="C344" s="242"/>
      <c r="D344" s="228" t="s">
        <v>146</v>
      </c>
      <c r="E344" s="243" t="s">
        <v>19</v>
      </c>
      <c r="F344" s="244" t="s">
        <v>195</v>
      </c>
      <c r="G344" s="242"/>
      <c r="H344" s="245">
        <v>-1.5760000000000001</v>
      </c>
      <c r="I344" s="246"/>
      <c r="J344" s="242"/>
      <c r="K344" s="242"/>
      <c r="L344" s="247"/>
      <c r="M344" s="248"/>
      <c r="N344" s="249"/>
      <c r="O344" s="249"/>
      <c r="P344" s="249"/>
      <c r="Q344" s="249"/>
      <c r="R344" s="249"/>
      <c r="S344" s="249"/>
      <c r="T344" s="250"/>
      <c r="AT344" s="251" t="s">
        <v>146</v>
      </c>
      <c r="AU344" s="251" t="s">
        <v>80</v>
      </c>
      <c r="AV344" s="13" t="s">
        <v>80</v>
      </c>
      <c r="AW344" s="13" t="s">
        <v>33</v>
      </c>
      <c r="AX344" s="13" t="s">
        <v>72</v>
      </c>
      <c r="AY344" s="251" t="s">
        <v>135</v>
      </c>
    </row>
    <row r="345" s="13" customFormat="1">
      <c r="B345" s="241"/>
      <c r="C345" s="242"/>
      <c r="D345" s="228" t="s">
        <v>146</v>
      </c>
      <c r="E345" s="243" t="s">
        <v>19</v>
      </c>
      <c r="F345" s="244" t="s">
        <v>479</v>
      </c>
      <c r="G345" s="242"/>
      <c r="H345" s="245">
        <v>9.8000000000000007</v>
      </c>
      <c r="I345" s="246"/>
      <c r="J345" s="242"/>
      <c r="K345" s="242"/>
      <c r="L345" s="247"/>
      <c r="M345" s="248"/>
      <c r="N345" s="249"/>
      <c r="O345" s="249"/>
      <c r="P345" s="249"/>
      <c r="Q345" s="249"/>
      <c r="R345" s="249"/>
      <c r="S345" s="249"/>
      <c r="T345" s="250"/>
      <c r="AT345" s="251" t="s">
        <v>146</v>
      </c>
      <c r="AU345" s="251" t="s">
        <v>80</v>
      </c>
      <c r="AV345" s="13" t="s">
        <v>80</v>
      </c>
      <c r="AW345" s="13" t="s">
        <v>33</v>
      </c>
      <c r="AX345" s="13" t="s">
        <v>72</v>
      </c>
      <c r="AY345" s="251" t="s">
        <v>135</v>
      </c>
    </row>
    <row r="346" s="13" customFormat="1">
      <c r="B346" s="241"/>
      <c r="C346" s="242"/>
      <c r="D346" s="228" t="s">
        <v>146</v>
      </c>
      <c r="E346" s="243" t="s">
        <v>19</v>
      </c>
      <c r="F346" s="244" t="s">
        <v>196</v>
      </c>
      <c r="G346" s="242"/>
      <c r="H346" s="245">
        <v>-1.1819999999999999</v>
      </c>
      <c r="I346" s="246"/>
      <c r="J346" s="242"/>
      <c r="K346" s="242"/>
      <c r="L346" s="247"/>
      <c r="M346" s="248"/>
      <c r="N346" s="249"/>
      <c r="O346" s="249"/>
      <c r="P346" s="249"/>
      <c r="Q346" s="249"/>
      <c r="R346" s="249"/>
      <c r="S346" s="249"/>
      <c r="T346" s="250"/>
      <c r="AT346" s="251" t="s">
        <v>146</v>
      </c>
      <c r="AU346" s="251" t="s">
        <v>80</v>
      </c>
      <c r="AV346" s="13" t="s">
        <v>80</v>
      </c>
      <c r="AW346" s="13" t="s">
        <v>33</v>
      </c>
      <c r="AX346" s="13" t="s">
        <v>72</v>
      </c>
      <c r="AY346" s="251" t="s">
        <v>135</v>
      </c>
    </row>
    <row r="347" s="12" customFormat="1">
      <c r="B347" s="231"/>
      <c r="C347" s="232"/>
      <c r="D347" s="228" t="s">
        <v>146</v>
      </c>
      <c r="E347" s="233" t="s">
        <v>19</v>
      </c>
      <c r="F347" s="234" t="s">
        <v>257</v>
      </c>
      <c r="G347" s="232"/>
      <c r="H347" s="233" t="s">
        <v>19</v>
      </c>
      <c r="I347" s="235"/>
      <c r="J347" s="232"/>
      <c r="K347" s="232"/>
      <c r="L347" s="236"/>
      <c r="M347" s="237"/>
      <c r="N347" s="238"/>
      <c r="O347" s="238"/>
      <c r="P347" s="238"/>
      <c r="Q347" s="238"/>
      <c r="R347" s="238"/>
      <c r="S347" s="238"/>
      <c r="T347" s="239"/>
      <c r="AT347" s="240" t="s">
        <v>146</v>
      </c>
      <c r="AU347" s="240" t="s">
        <v>80</v>
      </c>
      <c r="AV347" s="12" t="s">
        <v>76</v>
      </c>
      <c r="AW347" s="12" t="s">
        <v>33</v>
      </c>
      <c r="AX347" s="12" t="s">
        <v>72</v>
      </c>
      <c r="AY347" s="240" t="s">
        <v>135</v>
      </c>
    </row>
    <row r="348" s="13" customFormat="1">
      <c r="B348" s="241"/>
      <c r="C348" s="242"/>
      <c r="D348" s="228" t="s">
        <v>146</v>
      </c>
      <c r="E348" s="243" t="s">
        <v>19</v>
      </c>
      <c r="F348" s="244" t="s">
        <v>480</v>
      </c>
      <c r="G348" s="242"/>
      <c r="H348" s="245">
        <v>9.2799999999999994</v>
      </c>
      <c r="I348" s="246"/>
      <c r="J348" s="242"/>
      <c r="K348" s="242"/>
      <c r="L348" s="247"/>
      <c r="M348" s="248"/>
      <c r="N348" s="249"/>
      <c r="O348" s="249"/>
      <c r="P348" s="249"/>
      <c r="Q348" s="249"/>
      <c r="R348" s="249"/>
      <c r="S348" s="249"/>
      <c r="T348" s="250"/>
      <c r="AT348" s="251" t="s">
        <v>146</v>
      </c>
      <c r="AU348" s="251" t="s">
        <v>80</v>
      </c>
      <c r="AV348" s="13" t="s">
        <v>80</v>
      </c>
      <c r="AW348" s="13" t="s">
        <v>33</v>
      </c>
      <c r="AX348" s="13" t="s">
        <v>72</v>
      </c>
      <c r="AY348" s="251" t="s">
        <v>135</v>
      </c>
    </row>
    <row r="349" s="13" customFormat="1">
      <c r="B349" s="241"/>
      <c r="C349" s="242"/>
      <c r="D349" s="228" t="s">
        <v>146</v>
      </c>
      <c r="E349" s="243" t="s">
        <v>19</v>
      </c>
      <c r="F349" s="244" t="s">
        <v>196</v>
      </c>
      <c r="G349" s="242"/>
      <c r="H349" s="245">
        <v>-1.1819999999999999</v>
      </c>
      <c r="I349" s="246"/>
      <c r="J349" s="242"/>
      <c r="K349" s="242"/>
      <c r="L349" s="247"/>
      <c r="M349" s="248"/>
      <c r="N349" s="249"/>
      <c r="O349" s="249"/>
      <c r="P349" s="249"/>
      <c r="Q349" s="249"/>
      <c r="R349" s="249"/>
      <c r="S349" s="249"/>
      <c r="T349" s="250"/>
      <c r="AT349" s="251" t="s">
        <v>146</v>
      </c>
      <c r="AU349" s="251" t="s">
        <v>80</v>
      </c>
      <c r="AV349" s="13" t="s">
        <v>80</v>
      </c>
      <c r="AW349" s="13" t="s">
        <v>33</v>
      </c>
      <c r="AX349" s="13" t="s">
        <v>72</v>
      </c>
      <c r="AY349" s="251" t="s">
        <v>135</v>
      </c>
    </row>
    <row r="350" s="14" customFormat="1">
      <c r="B350" s="252"/>
      <c r="C350" s="253"/>
      <c r="D350" s="228" t="s">
        <v>146</v>
      </c>
      <c r="E350" s="254" t="s">
        <v>19</v>
      </c>
      <c r="F350" s="255" t="s">
        <v>168</v>
      </c>
      <c r="G350" s="253"/>
      <c r="H350" s="256">
        <v>74.649999999999991</v>
      </c>
      <c r="I350" s="257"/>
      <c r="J350" s="253"/>
      <c r="K350" s="253"/>
      <c r="L350" s="258"/>
      <c r="M350" s="259"/>
      <c r="N350" s="260"/>
      <c r="O350" s="260"/>
      <c r="P350" s="260"/>
      <c r="Q350" s="260"/>
      <c r="R350" s="260"/>
      <c r="S350" s="260"/>
      <c r="T350" s="261"/>
      <c r="AT350" s="262" t="s">
        <v>146</v>
      </c>
      <c r="AU350" s="262" t="s">
        <v>80</v>
      </c>
      <c r="AV350" s="14" t="s">
        <v>142</v>
      </c>
      <c r="AW350" s="14" t="s">
        <v>33</v>
      </c>
      <c r="AX350" s="14" t="s">
        <v>76</v>
      </c>
      <c r="AY350" s="262" t="s">
        <v>135</v>
      </c>
    </row>
    <row r="351" s="1" customFormat="1" ht="20.4" customHeight="1">
      <c r="B351" s="39"/>
      <c r="C351" s="263" t="s">
        <v>490</v>
      </c>
      <c r="D351" s="263" t="s">
        <v>240</v>
      </c>
      <c r="E351" s="264" t="s">
        <v>491</v>
      </c>
      <c r="F351" s="265" t="s">
        <v>492</v>
      </c>
      <c r="G351" s="266" t="s">
        <v>163</v>
      </c>
      <c r="H351" s="267">
        <v>82.114999999999995</v>
      </c>
      <c r="I351" s="268"/>
      <c r="J351" s="269">
        <f>ROUND(I351*H351,2)</f>
        <v>0</v>
      </c>
      <c r="K351" s="265" t="s">
        <v>141</v>
      </c>
      <c r="L351" s="270"/>
      <c r="M351" s="271" t="s">
        <v>19</v>
      </c>
      <c r="N351" s="272" t="s">
        <v>43</v>
      </c>
      <c r="O351" s="80"/>
      <c r="P351" s="225">
        <f>O351*H351</f>
        <v>0</v>
      </c>
      <c r="Q351" s="225">
        <v>0.0126</v>
      </c>
      <c r="R351" s="225">
        <f>Q351*H351</f>
        <v>1.0346489999999999</v>
      </c>
      <c r="S351" s="225">
        <v>0</v>
      </c>
      <c r="T351" s="226">
        <f>S351*H351</f>
        <v>0</v>
      </c>
      <c r="AR351" s="18" t="s">
        <v>319</v>
      </c>
      <c r="AT351" s="18" t="s">
        <v>240</v>
      </c>
      <c r="AU351" s="18" t="s">
        <v>80</v>
      </c>
      <c r="AY351" s="18" t="s">
        <v>135</v>
      </c>
      <c r="BE351" s="227">
        <f>IF(N351="základní",J351,0)</f>
        <v>0</v>
      </c>
      <c r="BF351" s="227">
        <f>IF(N351="snížená",J351,0)</f>
        <v>0</v>
      </c>
      <c r="BG351" s="227">
        <f>IF(N351="zákl. přenesená",J351,0)</f>
        <v>0</v>
      </c>
      <c r="BH351" s="227">
        <f>IF(N351="sníž. přenesená",J351,0)</f>
        <v>0</v>
      </c>
      <c r="BI351" s="227">
        <f>IF(N351="nulová",J351,0)</f>
        <v>0</v>
      </c>
      <c r="BJ351" s="18" t="s">
        <v>76</v>
      </c>
      <c r="BK351" s="227">
        <f>ROUND(I351*H351,2)</f>
        <v>0</v>
      </c>
      <c r="BL351" s="18" t="s">
        <v>233</v>
      </c>
      <c r="BM351" s="18" t="s">
        <v>493</v>
      </c>
    </row>
    <row r="352" s="13" customFormat="1">
      <c r="B352" s="241"/>
      <c r="C352" s="242"/>
      <c r="D352" s="228" t="s">
        <v>146</v>
      </c>
      <c r="E352" s="242"/>
      <c r="F352" s="244" t="s">
        <v>494</v>
      </c>
      <c r="G352" s="242"/>
      <c r="H352" s="245">
        <v>82.114999999999995</v>
      </c>
      <c r="I352" s="246"/>
      <c r="J352" s="242"/>
      <c r="K352" s="242"/>
      <c r="L352" s="247"/>
      <c r="M352" s="248"/>
      <c r="N352" s="249"/>
      <c r="O352" s="249"/>
      <c r="P352" s="249"/>
      <c r="Q352" s="249"/>
      <c r="R352" s="249"/>
      <c r="S352" s="249"/>
      <c r="T352" s="250"/>
      <c r="AT352" s="251" t="s">
        <v>146</v>
      </c>
      <c r="AU352" s="251" t="s">
        <v>80</v>
      </c>
      <c r="AV352" s="13" t="s">
        <v>80</v>
      </c>
      <c r="AW352" s="13" t="s">
        <v>4</v>
      </c>
      <c r="AX352" s="13" t="s">
        <v>76</v>
      </c>
      <c r="AY352" s="251" t="s">
        <v>135</v>
      </c>
    </row>
    <row r="353" s="1" customFormat="1" ht="20.4" customHeight="1">
      <c r="B353" s="39"/>
      <c r="C353" s="216" t="s">
        <v>495</v>
      </c>
      <c r="D353" s="216" t="s">
        <v>137</v>
      </c>
      <c r="E353" s="217" t="s">
        <v>496</v>
      </c>
      <c r="F353" s="218" t="s">
        <v>497</v>
      </c>
      <c r="G353" s="219" t="s">
        <v>236</v>
      </c>
      <c r="H353" s="220">
        <v>4.2000000000000002</v>
      </c>
      <c r="I353" s="221"/>
      <c r="J353" s="222">
        <f>ROUND(I353*H353,2)</f>
        <v>0</v>
      </c>
      <c r="K353" s="218" t="s">
        <v>141</v>
      </c>
      <c r="L353" s="44"/>
      <c r="M353" s="223" t="s">
        <v>19</v>
      </c>
      <c r="N353" s="224" t="s">
        <v>43</v>
      </c>
      <c r="O353" s="80"/>
      <c r="P353" s="225">
        <f>O353*H353</f>
        <v>0</v>
      </c>
      <c r="Q353" s="225">
        <v>0.00031</v>
      </c>
      <c r="R353" s="225">
        <f>Q353*H353</f>
        <v>0.001302</v>
      </c>
      <c r="S353" s="225">
        <v>0</v>
      </c>
      <c r="T353" s="226">
        <f>S353*H353</f>
        <v>0</v>
      </c>
      <c r="AR353" s="18" t="s">
        <v>233</v>
      </c>
      <c r="AT353" s="18" t="s">
        <v>137</v>
      </c>
      <c r="AU353" s="18" t="s">
        <v>80</v>
      </c>
      <c r="AY353" s="18" t="s">
        <v>135</v>
      </c>
      <c r="BE353" s="227">
        <f>IF(N353="základní",J353,0)</f>
        <v>0</v>
      </c>
      <c r="BF353" s="227">
        <f>IF(N353="snížená",J353,0)</f>
        <v>0</v>
      </c>
      <c r="BG353" s="227">
        <f>IF(N353="zákl. přenesená",J353,0)</f>
        <v>0</v>
      </c>
      <c r="BH353" s="227">
        <f>IF(N353="sníž. přenesená",J353,0)</f>
        <v>0</v>
      </c>
      <c r="BI353" s="227">
        <f>IF(N353="nulová",J353,0)</f>
        <v>0</v>
      </c>
      <c r="BJ353" s="18" t="s">
        <v>76</v>
      </c>
      <c r="BK353" s="227">
        <f>ROUND(I353*H353,2)</f>
        <v>0</v>
      </c>
      <c r="BL353" s="18" t="s">
        <v>233</v>
      </c>
      <c r="BM353" s="18" t="s">
        <v>498</v>
      </c>
    </row>
    <row r="354" s="1" customFormat="1">
      <c r="B354" s="39"/>
      <c r="C354" s="40"/>
      <c r="D354" s="228" t="s">
        <v>144</v>
      </c>
      <c r="E354" s="40"/>
      <c r="F354" s="229" t="s">
        <v>499</v>
      </c>
      <c r="G354" s="40"/>
      <c r="H354" s="40"/>
      <c r="I354" s="143"/>
      <c r="J354" s="40"/>
      <c r="K354" s="40"/>
      <c r="L354" s="44"/>
      <c r="M354" s="230"/>
      <c r="N354" s="80"/>
      <c r="O354" s="80"/>
      <c r="P354" s="80"/>
      <c r="Q354" s="80"/>
      <c r="R354" s="80"/>
      <c r="S354" s="80"/>
      <c r="T354" s="81"/>
      <c r="AT354" s="18" t="s">
        <v>144</v>
      </c>
      <c r="AU354" s="18" t="s">
        <v>80</v>
      </c>
    </row>
    <row r="355" s="1" customFormat="1" ht="20.4" customHeight="1">
      <c r="B355" s="39"/>
      <c r="C355" s="216" t="s">
        <v>500</v>
      </c>
      <c r="D355" s="216" t="s">
        <v>137</v>
      </c>
      <c r="E355" s="217" t="s">
        <v>501</v>
      </c>
      <c r="F355" s="218" t="s">
        <v>502</v>
      </c>
      <c r="G355" s="219" t="s">
        <v>236</v>
      </c>
      <c r="H355" s="220">
        <v>9.5399999999999991</v>
      </c>
      <c r="I355" s="221"/>
      <c r="J355" s="222">
        <f>ROUND(I355*H355,2)</f>
        <v>0</v>
      </c>
      <c r="K355" s="218" t="s">
        <v>141</v>
      </c>
      <c r="L355" s="44"/>
      <c r="M355" s="223" t="s">
        <v>19</v>
      </c>
      <c r="N355" s="224" t="s">
        <v>43</v>
      </c>
      <c r="O355" s="80"/>
      <c r="P355" s="225">
        <f>O355*H355</f>
        <v>0</v>
      </c>
      <c r="Q355" s="225">
        <v>0.00025999999999999998</v>
      </c>
      <c r="R355" s="225">
        <f>Q355*H355</f>
        <v>0.0024803999999999994</v>
      </c>
      <c r="S355" s="225">
        <v>0</v>
      </c>
      <c r="T355" s="226">
        <f>S355*H355</f>
        <v>0</v>
      </c>
      <c r="AR355" s="18" t="s">
        <v>233</v>
      </c>
      <c r="AT355" s="18" t="s">
        <v>137</v>
      </c>
      <c r="AU355" s="18" t="s">
        <v>80</v>
      </c>
      <c r="AY355" s="18" t="s">
        <v>135</v>
      </c>
      <c r="BE355" s="227">
        <f>IF(N355="základní",J355,0)</f>
        <v>0</v>
      </c>
      <c r="BF355" s="227">
        <f>IF(N355="snížená",J355,0)</f>
        <v>0</v>
      </c>
      <c r="BG355" s="227">
        <f>IF(N355="zákl. přenesená",J355,0)</f>
        <v>0</v>
      </c>
      <c r="BH355" s="227">
        <f>IF(N355="sníž. přenesená",J355,0)</f>
        <v>0</v>
      </c>
      <c r="BI355" s="227">
        <f>IF(N355="nulová",J355,0)</f>
        <v>0</v>
      </c>
      <c r="BJ355" s="18" t="s">
        <v>76</v>
      </c>
      <c r="BK355" s="227">
        <f>ROUND(I355*H355,2)</f>
        <v>0</v>
      </c>
      <c r="BL355" s="18" t="s">
        <v>233</v>
      </c>
      <c r="BM355" s="18" t="s">
        <v>503</v>
      </c>
    </row>
    <row r="356" s="1" customFormat="1">
      <c r="B356" s="39"/>
      <c r="C356" s="40"/>
      <c r="D356" s="228" t="s">
        <v>144</v>
      </c>
      <c r="E356" s="40"/>
      <c r="F356" s="229" t="s">
        <v>499</v>
      </c>
      <c r="G356" s="40"/>
      <c r="H356" s="40"/>
      <c r="I356" s="143"/>
      <c r="J356" s="40"/>
      <c r="K356" s="40"/>
      <c r="L356" s="44"/>
      <c r="M356" s="230"/>
      <c r="N356" s="80"/>
      <c r="O356" s="80"/>
      <c r="P356" s="80"/>
      <c r="Q356" s="80"/>
      <c r="R356" s="80"/>
      <c r="S356" s="80"/>
      <c r="T356" s="81"/>
      <c r="AT356" s="18" t="s">
        <v>144</v>
      </c>
      <c r="AU356" s="18" t="s">
        <v>80</v>
      </c>
    </row>
    <row r="357" s="12" customFormat="1">
      <c r="B357" s="231"/>
      <c r="C357" s="232"/>
      <c r="D357" s="228" t="s">
        <v>146</v>
      </c>
      <c r="E357" s="233" t="s">
        <v>19</v>
      </c>
      <c r="F357" s="234" t="s">
        <v>185</v>
      </c>
      <c r="G357" s="232"/>
      <c r="H357" s="233" t="s">
        <v>19</v>
      </c>
      <c r="I357" s="235"/>
      <c r="J357" s="232"/>
      <c r="K357" s="232"/>
      <c r="L357" s="236"/>
      <c r="M357" s="237"/>
      <c r="N357" s="238"/>
      <c r="O357" s="238"/>
      <c r="P357" s="238"/>
      <c r="Q357" s="238"/>
      <c r="R357" s="238"/>
      <c r="S357" s="238"/>
      <c r="T357" s="239"/>
      <c r="AT357" s="240" t="s">
        <v>146</v>
      </c>
      <c r="AU357" s="240" t="s">
        <v>80</v>
      </c>
      <c r="AV357" s="12" t="s">
        <v>76</v>
      </c>
      <c r="AW357" s="12" t="s">
        <v>33</v>
      </c>
      <c r="AX357" s="12" t="s">
        <v>72</v>
      </c>
      <c r="AY357" s="240" t="s">
        <v>135</v>
      </c>
    </row>
    <row r="358" s="13" customFormat="1">
      <c r="B358" s="241"/>
      <c r="C358" s="242"/>
      <c r="D358" s="228" t="s">
        <v>146</v>
      </c>
      <c r="E358" s="243" t="s">
        <v>19</v>
      </c>
      <c r="F358" s="244" t="s">
        <v>504</v>
      </c>
      <c r="G358" s="242"/>
      <c r="H358" s="245">
        <v>4.9000000000000004</v>
      </c>
      <c r="I358" s="246"/>
      <c r="J358" s="242"/>
      <c r="K358" s="242"/>
      <c r="L358" s="247"/>
      <c r="M358" s="248"/>
      <c r="N358" s="249"/>
      <c r="O358" s="249"/>
      <c r="P358" s="249"/>
      <c r="Q358" s="249"/>
      <c r="R358" s="249"/>
      <c r="S358" s="249"/>
      <c r="T358" s="250"/>
      <c r="AT358" s="251" t="s">
        <v>146</v>
      </c>
      <c r="AU358" s="251" t="s">
        <v>80</v>
      </c>
      <c r="AV358" s="13" t="s">
        <v>80</v>
      </c>
      <c r="AW358" s="13" t="s">
        <v>33</v>
      </c>
      <c r="AX358" s="13" t="s">
        <v>72</v>
      </c>
      <c r="AY358" s="251" t="s">
        <v>135</v>
      </c>
    </row>
    <row r="359" s="12" customFormat="1">
      <c r="B359" s="231"/>
      <c r="C359" s="232"/>
      <c r="D359" s="228" t="s">
        <v>146</v>
      </c>
      <c r="E359" s="233" t="s">
        <v>19</v>
      </c>
      <c r="F359" s="234" t="s">
        <v>257</v>
      </c>
      <c r="G359" s="232"/>
      <c r="H359" s="233" t="s">
        <v>19</v>
      </c>
      <c r="I359" s="235"/>
      <c r="J359" s="232"/>
      <c r="K359" s="232"/>
      <c r="L359" s="236"/>
      <c r="M359" s="237"/>
      <c r="N359" s="238"/>
      <c r="O359" s="238"/>
      <c r="P359" s="238"/>
      <c r="Q359" s="238"/>
      <c r="R359" s="238"/>
      <c r="S359" s="238"/>
      <c r="T359" s="239"/>
      <c r="AT359" s="240" t="s">
        <v>146</v>
      </c>
      <c r="AU359" s="240" t="s">
        <v>80</v>
      </c>
      <c r="AV359" s="12" t="s">
        <v>76</v>
      </c>
      <c r="AW359" s="12" t="s">
        <v>33</v>
      </c>
      <c r="AX359" s="12" t="s">
        <v>72</v>
      </c>
      <c r="AY359" s="240" t="s">
        <v>135</v>
      </c>
    </row>
    <row r="360" s="13" customFormat="1">
      <c r="B360" s="241"/>
      <c r="C360" s="242"/>
      <c r="D360" s="228" t="s">
        <v>146</v>
      </c>
      <c r="E360" s="243" t="s">
        <v>19</v>
      </c>
      <c r="F360" s="244" t="s">
        <v>505</v>
      </c>
      <c r="G360" s="242"/>
      <c r="H360" s="245">
        <v>4.6399999999999997</v>
      </c>
      <c r="I360" s="246"/>
      <c r="J360" s="242"/>
      <c r="K360" s="242"/>
      <c r="L360" s="247"/>
      <c r="M360" s="248"/>
      <c r="N360" s="249"/>
      <c r="O360" s="249"/>
      <c r="P360" s="249"/>
      <c r="Q360" s="249"/>
      <c r="R360" s="249"/>
      <c r="S360" s="249"/>
      <c r="T360" s="250"/>
      <c r="AT360" s="251" t="s">
        <v>146</v>
      </c>
      <c r="AU360" s="251" t="s">
        <v>80</v>
      </c>
      <c r="AV360" s="13" t="s">
        <v>80</v>
      </c>
      <c r="AW360" s="13" t="s">
        <v>33</v>
      </c>
      <c r="AX360" s="13" t="s">
        <v>72</v>
      </c>
      <c r="AY360" s="251" t="s">
        <v>135</v>
      </c>
    </row>
    <row r="361" s="14" customFormat="1">
      <c r="B361" s="252"/>
      <c r="C361" s="253"/>
      <c r="D361" s="228" t="s">
        <v>146</v>
      </c>
      <c r="E361" s="254" t="s">
        <v>19</v>
      </c>
      <c r="F361" s="255" t="s">
        <v>168</v>
      </c>
      <c r="G361" s="253"/>
      <c r="H361" s="256">
        <v>9.5399999999999991</v>
      </c>
      <c r="I361" s="257"/>
      <c r="J361" s="253"/>
      <c r="K361" s="253"/>
      <c r="L361" s="258"/>
      <c r="M361" s="259"/>
      <c r="N361" s="260"/>
      <c r="O361" s="260"/>
      <c r="P361" s="260"/>
      <c r="Q361" s="260"/>
      <c r="R361" s="260"/>
      <c r="S361" s="260"/>
      <c r="T361" s="261"/>
      <c r="AT361" s="262" t="s">
        <v>146</v>
      </c>
      <c r="AU361" s="262" t="s">
        <v>80</v>
      </c>
      <c r="AV361" s="14" t="s">
        <v>142</v>
      </c>
      <c r="AW361" s="14" t="s">
        <v>33</v>
      </c>
      <c r="AX361" s="14" t="s">
        <v>76</v>
      </c>
      <c r="AY361" s="262" t="s">
        <v>135</v>
      </c>
    </row>
    <row r="362" s="1" customFormat="1" ht="20.4" customHeight="1">
      <c r="B362" s="39"/>
      <c r="C362" s="216" t="s">
        <v>506</v>
      </c>
      <c r="D362" s="216" t="s">
        <v>137</v>
      </c>
      <c r="E362" s="217" t="s">
        <v>507</v>
      </c>
      <c r="F362" s="218" t="s">
        <v>508</v>
      </c>
      <c r="G362" s="219" t="s">
        <v>236</v>
      </c>
      <c r="H362" s="220">
        <v>67.239999999999995</v>
      </c>
      <c r="I362" s="221"/>
      <c r="J362" s="222">
        <f>ROUND(I362*H362,2)</f>
        <v>0</v>
      </c>
      <c r="K362" s="218" t="s">
        <v>141</v>
      </c>
      <c r="L362" s="44"/>
      <c r="M362" s="223" t="s">
        <v>19</v>
      </c>
      <c r="N362" s="224" t="s">
        <v>43</v>
      </c>
      <c r="O362" s="80"/>
      <c r="P362" s="225">
        <f>O362*H362</f>
        <v>0</v>
      </c>
      <c r="Q362" s="225">
        <v>3.0000000000000001E-05</v>
      </c>
      <c r="R362" s="225">
        <f>Q362*H362</f>
        <v>0.0020171999999999998</v>
      </c>
      <c r="S362" s="225">
        <v>0</v>
      </c>
      <c r="T362" s="226">
        <f>S362*H362</f>
        <v>0</v>
      </c>
      <c r="AR362" s="18" t="s">
        <v>233</v>
      </c>
      <c r="AT362" s="18" t="s">
        <v>137</v>
      </c>
      <c r="AU362" s="18" t="s">
        <v>80</v>
      </c>
      <c r="AY362" s="18" t="s">
        <v>135</v>
      </c>
      <c r="BE362" s="227">
        <f>IF(N362="základní",J362,0)</f>
        <v>0</v>
      </c>
      <c r="BF362" s="227">
        <f>IF(N362="snížená",J362,0)</f>
        <v>0</v>
      </c>
      <c r="BG362" s="227">
        <f>IF(N362="zákl. přenesená",J362,0)</f>
        <v>0</v>
      </c>
      <c r="BH362" s="227">
        <f>IF(N362="sníž. přenesená",J362,0)</f>
        <v>0</v>
      </c>
      <c r="BI362" s="227">
        <f>IF(N362="nulová",J362,0)</f>
        <v>0</v>
      </c>
      <c r="BJ362" s="18" t="s">
        <v>76</v>
      </c>
      <c r="BK362" s="227">
        <f>ROUND(I362*H362,2)</f>
        <v>0</v>
      </c>
      <c r="BL362" s="18" t="s">
        <v>233</v>
      </c>
      <c r="BM362" s="18" t="s">
        <v>509</v>
      </c>
    </row>
    <row r="363" s="1" customFormat="1">
      <c r="B363" s="39"/>
      <c r="C363" s="40"/>
      <c r="D363" s="228" t="s">
        <v>144</v>
      </c>
      <c r="E363" s="40"/>
      <c r="F363" s="229" t="s">
        <v>499</v>
      </c>
      <c r="G363" s="40"/>
      <c r="H363" s="40"/>
      <c r="I363" s="143"/>
      <c r="J363" s="40"/>
      <c r="K363" s="40"/>
      <c r="L363" s="44"/>
      <c r="M363" s="230"/>
      <c r="N363" s="80"/>
      <c r="O363" s="80"/>
      <c r="P363" s="80"/>
      <c r="Q363" s="80"/>
      <c r="R363" s="80"/>
      <c r="S363" s="80"/>
      <c r="T363" s="81"/>
      <c r="AT363" s="18" t="s">
        <v>144</v>
      </c>
      <c r="AU363" s="18" t="s">
        <v>80</v>
      </c>
    </row>
    <row r="364" s="12" customFormat="1">
      <c r="B364" s="231"/>
      <c r="C364" s="232"/>
      <c r="D364" s="228" t="s">
        <v>146</v>
      </c>
      <c r="E364" s="233" t="s">
        <v>19</v>
      </c>
      <c r="F364" s="234" t="s">
        <v>185</v>
      </c>
      <c r="G364" s="232"/>
      <c r="H364" s="233" t="s">
        <v>19</v>
      </c>
      <c r="I364" s="235"/>
      <c r="J364" s="232"/>
      <c r="K364" s="232"/>
      <c r="L364" s="236"/>
      <c r="M364" s="237"/>
      <c r="N364" s="238"/>
      <c r="O364" s="238"/>
      <c r="P364" s="238"/>
      <c r="Q364" s="238"/>
      <c r="R364" s="238"/>
      <c r="S364" s="238"/>
      <c r="T364" s="239"/>
      <c r="AT364" s="240" t="s">
        <v>146</v>
      </c>
      <c r="AU364" s="240" t="s">
        <v>80</v>
      </c>
      <c r="AV364" s="12" t="s">
        <v>76</v>
      </c>
      <c r="AW364" s="12" t="s">
        <v>33</v>
      </c>
      <c r="AX364" s="12" t="s">
        <v>72</v>
      </c>
      <c r="AY364" s="240" t="s">
        <v>135</v>
      </c>
    </row>
    <row r="365" s="13" customFormat="1">
      <c r="B365" s="241"/>
      <c r="C365" s="242"/>
      <c r="D365" s="228" t="s">
        <v>146</v>
      </c>
      <c r="E365" s="243" t="s">
        <v>19</v>
      </c>
      <c r="F365" s="244" t="s">
        <v>510</v>
      </c>
      <c r="G365" s="242"/>
      <c r="H365" s="245">
        <v>29.100000000000001</v>
      </c>
      <c r="I365" s="246"/>
      <c r="J365" s="242"/>
      <c r="K365" s="242"/>
      <c r="L365" s="247"/>
      <c r="M365" s="248"/>
      <c r="N365" s="249"/>
      <c r="O365" s="249"/>
      <c r="P365" s="249"/>
      <c r="Q365" s="249"/>
      <c r="R365" s="249"/>
      <c r="S365" s="249"/>
      <c r="T365" s="250"/>
      <c r="AT365" s="251" t="s">
        <v>146</v>
      </c>
      <c r="AU365" s="251" t="s">
        <v>80</v>
      </c>
      <c r="AV365" s="13" t="s">
        <v>80</v>
      </c>
      <c r="AW365" s="13" t="s">
        <v>33</v>
      </c>
      <c r="AX365" s="13" t="s">
        <v>72</v>
      </c>
      <c r="AY365" s="251" t="s">
        <v>135</v>
      </c>
    </row>
    <row r="366" s="13" customFormat="1">
      <c r="B366" s="241"/>
      <c r="C366" s="242"/>
      <c r="D366" s="228" t="s">
        <v>146</v>
      </c>
      <c r="E366" s="243" t="s">
        <v>19</v>
      </c>
      <c r="F366" s="244" t="s">
        <v>504</v>
      </c>
      <c r="G366" s="242"/>
      <c r="H366" s="245">
        <v>4.9000000000000004</v>
      </c>
      <c r="I366" s="246"/>
      <c r="J366" s="242"/>
      <c r="K366" s="242"/>
      <c r="L366" s="247"/>
      <c r="M366" s="248"/>
      <c r="N366" s="249"/>
      <c r="O366" s="249"/>
      <c r="P366" s="249"/>
      <c r="Q366" s="249"/>
      <c r="R366" s="249"/>
      <c r="S366" s="249"/>
      <c r="T366" s="250"/>
      <c r="AT366" s="251" t="s">
        <v>146</v>
      </c>
      <c r="AU366" s="251" t="s">
        <v>80</v>
      </c>
      <c r="AV366" s="13" t="s">
        <v>80</v>
      </c>
      <c r="AW366" s="13" t="s">
        <v>33</v>
      </c>
      <c r="AX366" s="13" t="s">
        <v>72</v>
      </c>
      <c r="AY366" s="251" t="s">
        <v>135</v>
      </c>
    </row>
    <row r="367" s="13" customFormat="1">
      <c r="B367" s="241"/>
      <c r="C367" s="242"/>
      <c r="D367" s="228" t="s">
        <v>146</v>
      </c>
      <c r="E367" s="243" t="s">
        <v>19</v>
      </c>
      <c r="F367" s="244" t="s">
        <v>511</v>
      </c>
      <c r="G367" s="242"/>
      <c r="H367" s="245">
        <v>12.6</v>
      </c>
      <c r="I367" s="246"/>
      <c r="J367" s="242"/>
      <c r="K367" s="242"/>
      <c r="L367" s="247"/>
      <c r="M367" s="248"/>
      <c r="N367" s="249"/>
      <c r="O367" s="249"/>
      <c r="P367" s="249"/>
      <c r="Q367" s="249"/>
      <c r="R367" s="249"/>
      <c r="S367" s="249"/>
      <c r="T367" s="250"/>
      <c r="AT367" s="251" t="s">
        <v>146</v>
      </c>
      <c r="AU367" s="251" t="s">
        <v>80</v>
      </c>
      <c r="AV367" s="13" t="s">
        <v>80</v>
      </c>
      <c r="AW367" s="13" t="s">
        <v>33</v>
      </c>
      <c r="AX367" s="13" t="s">
        <v>72</v>
      </c>
      <c r="AY367" s="251" t="s">
        <v>135</v>
      </c>
    </row>
    <row r="368" s="13" customFormat="1">
      <c r="B368" s="241"/>
      <c r="C368" s="242"/>
      <c r="D368" s="228" t="s">
        <v>146</v>
      </c>
      <c r="E368" s="243" t="s">
        <v>19</v>
      </c>
      <c r="F368" s="244" t="s">
        <v>512</v>
      </c>
      <c r="G368" s="242"/>
      <c r="H368" s="245">
        <v>8</v>
      </c>
      <c r="I368" s="246"/>
      <c r="J368" s="242"/>
      <c r="K368" s="242"/>
      <c r="L368" s="247"/>
      <c r="M368" s="248"/>
      <c r="N368" s="249"/>
      <c r="O368" s="249"/>
      <c r="P368" s="249"/>
      <c r="Q368" s="249"/>
      <c r="R368" s="249"/>
      <c r="S368" s="249"/>
      <c r="T368" s="250"/>
      <c r="AT368" s="251" t="s">
        <v>146</v>
      </c>
      <c r="AU368" s="251" t="s">
        <v>80</v>
      </c>
      <c r="AV368" s="13" t="s">
        <v>80</v>
      </c>
      <c r="AW368" s="13" t="s">
        <v>33</v>
      </c>
      <c r="AX368" s="13" t="s">
        <v>72</v>
      </c>
      <c r="AY368" s="251" t="s">
        <v>135</v>
      </c>
    </row>
    <row r="369" s="12" customFormat="1">
      <c r="B369" s="231"/>
      <c r="C369" s="232"/>
      <c r="D369" s="228" t="s">
        <v>146</v>
      </c>
      <c r="E369" s="233" t="s">
        <v>19</v>
      </c>
      <c r="F369" s="234" t="s">
        <v>257</v>
      </c>
      <c r="G369" s="232"/>
      <c r="H369" s="233" t="s">
        <v>19</v>
      </c>
      <c r="I369" s="235"/>
      <c r="J369" s="232"/>
      <c r="K369" s="232"/>
      <c r="L369" s="236"/>
      <c r="M369" s="237"/>
      <c r="N369" s="238"/>
      <c r="O369" s="238"/>
      <c r="P369" s="238"/>
      <c r="Q369" s="238"/>
      <c r="R369" s="238"/>
      <c r="S369" s="238"/>
      <c r="T369" s="239"/>
      <c r="AT369" s="240" t="s">
        <v>146</v>
      </c>
      <c r="AU369" s="240" t="s">
        <v>80</v>
      </c>
      <c r="AV369" s="12" t="s">
        <v>76</v>
      </c>
      <c r="AW369" s="12" t="s">
        <v>33</v>
      </c>
      <c r="AX369" s="12" t="s">
        <v>72</v>
      </c>
      <c r="AY369" s="240" t="s">
        <v>135</v>
      </c>
    </row>
    <row r="370" s="13" customFormat="1">
      <c r="B370" s="241"/>
      <c r="C370" s="242"/>
      <c r="D370" s="228" t="s">
        <v>146</v>
      </c>
      <c r="E370" s="243" t="s">
        <v>19</v>
      </c>
      <c r="F370" s="244" t="s">
        <v>505</v>
      </c>
      <c r="G370" s="242"/>
      <c r="H370" s="245">
        <v>4.6399999999999997</v>
      </c>
      <c r="I370" s="246"/>
      <c r="J370" s="242"/>
      <c r="K370" s="242"/>
      <c r="L370" s="247"/>
      <c r="M370" s="248"/>
      <c r="N370" s="249"/>
      <c r="O370" s="249"/>
      <c r="P370" s="249"/>
      <c r="Q370" s="249"/>
      <c r="R370" s="249"/>
      <c r="S370" s="249"/>
      <c r="T370" s="250"/>
      <c r="AT370" s="251" t="s">
        <v>146</v>
      </c>
      <c r="AU370" s="251" t="s">
        <v>80</v>
      </c>
      <c r="AV370" s="13" t="s">
        <v>80</v>
      </c>
      <c r="AW370" s="13" t="s">
        <v>33</v>
      </c>
      <c r="AX370" s="13" t="s">
        <v>72</v>
      </c>
      <c r="AY370" s="251" t="s">
        <v>135</v>
      </c>
    </row>
    <row r="371" s="13" customFormat="1">
      <c r="B371" s="241"/>
      <c r="C371" s="242"/>
      <c r="D371" s="228" t="s">
        <v>146</v>
      </c>
      <c r="E371" s="243" t="s">
        <v>19</v>
      </c>
      <c r="F371" s="244" t="s">
        <v>512</v>
      </c>
      <c r="G371" s="242"/>
      <c r="H371" s="245">
        <v>8</v>
      </c>
      <c r="I371" s="246"/>
      <c r="J371" s="242"/>
      <c r="K371" s="242"/>
      <c r="L371" s="247"/>
      <c r="M371" s="248"/>
      <c r="N371" s="249"/>
      <c r="O371" s="249"/>
      <c r="P371" s="249"/>
      <c r="Q371" s="249"/>
      <c r="R371" s="249"/>
      <c r="S371" s="249"/>
      <c r="T371" s="250"/>
      <c r="AT371" s="251" t="s">
        <v>146</v>
      </c>
      <c r="AU371" s="251" t="s">
        <v>80</v>
      </c>
      <c r="AV371" s="13" t="s">
        <v>80</v>
      </c>
      <c r="AW371" s="13" t="s">
        <v>33</v>
      </c>
      <c r="AX371" s="13" t="s">
        <v>72</v>
      </c>
      <c r="AY371" s="251" t="s">
        <v>135</v>
      </c>
    </row>
    <row r="372" s="14" customFormat="1">
      <c r="B372" s="252"/>
      <c r="C372" s="253"/>
      <c r="D372" s="228" t="s">
        <v>146</v>
      </c>
      <c r="E372" s="254" t="s">
        <v>19</v>
      </c>
      <c r="F372" s="255" t="s">
        <v>168</v>
      </c>
      <c r="G372" s="253"/>
      <c r="H372" s="256">
        <v>67.240000000000009</v>
      </c>
      <c r="I372" s="257"/>
      <c r="J372" s="253"/>
      <c r="K372" s="253"/>
      <c r="L372" s="258"/>
      <c r="M372" s="259"/>
      <c r="N372" s="260"/>
      <c r="O372" s="260"/>
      <c r="P372" s="260"/>
      <c r="Q372" s="260"/>
      <c r="R372" s="260"/>
      <c r="S372" s="260"/>
      <c r="T372" s="261"/>
      <c r="AT372" s="262" t="s">
        <v>146</v>
      </c>
      <c r="AU372" s="262" t="s">
        <v>80</v>
      </c>
      <c r="AV372" s="14" t="s">
        <v>142</v>
      </c>
      <c r="AW372" s="14" t="s">
        <v>33</v>
      </c>
      <c r="AX372" s="14" t="s">
        <v>76</v>
      </c>
      <c r="AY372" s="262" t="s">
        <v>135</v>
      </c>
    </row>
    <row r="373" s="1" customFormat="1" ht="20.4" customHeight="1">
      <c r="B373" s="39"/>
      <c r="C373" s="216" t="s">
        <v>513</v>
      </c>
      <c r="D373" s="216" t="s">
        <v>137</v>
      </c>
      <c r="E373" s="217" t="s">
        <v>514</v>
      </c>
      <c r="F373" s="218" t="s">
        <v>515</v>
      </c>
      <c r="G373" s="219" t="s">
        <v>157</v>
      </c>
      <c r="H373" s="220">
        <v>100</v>
      </c>
      <c r="I373" s="221"/>
      <c r="J373" s="222">
        <f>ROUND(I373*H373,2)</f>
        <v>0</v>
      </c>
      <c r="K373" s="218" t="s">
        <v>141</v>
      </c>
      <c r="L373" s="44"/>
      <c r="M373" s="223" t="s">
        <v>19</v>
      </c>
      <c r="N373" s="224" t="s">
        <v>43</v>
      </c>
      <c r="O373" s="80"/>
      <c r="P373" s="225">
        <f>O373*H373</f>
        <v>0</v>
      </c>
      <c r="Q373" s="225">
        <v>0</v>
      </c>
      <c r="R373" s="225">
        <f>Q373*H373</f>
        <v>0</v>
      </c>
      <c r="S373" s="225">
        <v>0</v>
      </c>
      <c r="T373" s="226">
        <f>S373*H373</f>
        <v>0</v>
      </c>
      <c r="AR373" s="18" t="s">
        <v>233</v>
      </c>
      <c r="AT373" s="18" t="s">
        <v>137</v>
      </c>
      <c r="AU373" s="18" t="s">
        <v>80</v>
      </c>
      <c r="AY373" s="18" t="s">
        <v>135</v>
      </c>
      <c r="BE373" s="227">
        <f>IF(N373="základní",J373,0)</f>
        <v>0</v>
      </c>
      <c r="BF373" s="227">
        <f>IF(N373="snížená",J373,0)</f>
        <v>0</v>
      </c>
      <c r="BG373" s="227">
        <f>IF(N373="zákl. přenesená",J373,0)</f>
        <v>0</v>
      </c>
      <c r="BH373" s="227">
        <f>IF(N373="sníž. přenesená",J373,0)</f>
        <v>0</v>
      </c>
      <c r="BI373" s="227">
        <f>IF(N373="nulová",J373,0)</f>
        <v>0</v>
      </c>
      <c r="BJ373" s="18" t="s">
        <v>76</v>
      </c>
      <c r="BK373" s="227">
        <f>ROUND(I373*H373,2)</f>
        <v>0</v>
      </c>
      <c r="BL373" s="18" t="s">
        <v>233</v>
      </c>
      <c r="BM373" s="18" t="s">
        <v>516</v>
      </c>
    </row>
    <row r="374" s="1" customFormat="1">
      <c r="B374" s="39"/>
      <c r="C374" s="40"/>
      <c r="D374" s="228" t="s">
        <v>144</v>
      </c>
      <c r="E374" s="40"/>
      <c r="F374" s="229" t="s">
        <v>499</v>
      </c>
      <c r="G374" s="40"/>
      <c r="H374" s="40"/>
      <c r="I374" s="143"/>
      <c r="J374" s="40"/>
      <c r="K374" s="40"/>
      <c r="L374" s="44"/>
      <c r="M374" s="230"/>
      <c r="N374" s="80"/>
      <c r="O374" s="80"/>
      <c r="P374" s="80"/>
      <c r="Q374" s="80"/>
      <c r="R374" s="80"/>
      <c r="S374" s="80"/>
      <c r="T374" s="81"/>
      <c r="AT374" s="18" t="s">
        <v>144</v>
      </c>
      <c r="AU374" s="18" t="s">
        <v>80</v>
      </c>
    </row>
    <row r="375" s="1" customFormat="1" ht="20.4" customHeight="1">
      <c r="B375" s="39"/>
      <c r="C375" s="216" t="s">
        <v>517</v>
      </c>
      <c r="D375" s="216" t="s">
        <v>137</v>
      </c>
      <c r="E375" s="217" t="s">
        <v>518</v>
      </c>
      <c r="F375" s="218" t="s">
        <v>519</v>
      </c>
      <c r="G375" s="219" t="s">
        <v>306</v>
      </c>
      <c r="H375" s="220">
        <v>1.4510000000000001</v>
      </c>
      <c r="I375" s="221"/>
      <c r="J375" s="222">
        <f>ROUND(I375*H375,2)</f>
        <v>0</v>
      </c>
      <c r="K375" s="218" t="s">
        <v>141</v>
      </c>
      <c r="L375" s="44"/>
      <c r="M375" s="223" t="s">
        <v>19</v>
      </c>
      <c r="N375" s="224" t="s">
        <v>43</v>
      </c>
      <c r="O375" s="80"/>
      <c r="P375" s="225">
        <f>O375*H375</f>
        <v>0</v>
      </c>
      <c r="Q375" s="225">
        <v>0</v>
      </c>
      <c r="R375" s="225">
        <f>Q375*H375</f>
        <v>0</v>
      </c>
      <c r="S375" s="225">
        <v>0</v>
      </c>
      <c r="T375" s="226">
        <f>S375*H375</f>
        <v>0</v>
      </c>
      <c r="AR375" s="18" t="s">
        <v>233</v>
      </c>
      <c r="AT375" s="18" t="s">
        <v>137</v>
      </c>
      <c r="AU375" s="18" t="s">
        <v>80</v>
      </c>
      <c r="AY375" s="18" t="s">
        <v>135</v>
      </c>
      <c r="BE375" s="227">
        <f>IF(N375="základní",J375,0)</f>
        <v>0</v>
      </c>
      <c r="BF375" s="227">
        <f>IF(N375="snížená",J375,0)</f>
        <v>0</v>
      </c>
      <c r="BG375" s="227">
        <f>IF(N375="zákl. přenesená",J375,0)</f>
        <v>0</v>
      </c>
      <c r="BH375" s="227">
        <f>IF(N375="sníž. přenesená",J375,0)</f>
        <v>0</v>
      </c>
      <c r="BI375" s="227">
        <f>IF(N375="nulová",J375,0)</f>
        <v>0</v>
      </c>
      <c r="BJ375" s="18" t="s">
        <v>76</v>
      </c>
      <c r="BK375" s="227">
        <f>ROUND(I375*H375,2)</f>
        <v>0</v>
      </c>
      <c r="BL375" s="18" t="s">
        <v>233</v>
      </c>
      <c r="BM375" s="18" t="s">
        <v>520</v>
      </c>
    </row>
    <row r="376" s="1" customFormat="1">
      <c r="B376" s="39"/>
      <c r="C376" s="40"/>
      <c r="D376" s="228" t="s">
        <v>144</v>
      </c>
      <c r="E376" s="40"/>
      <c r="F376" s="229" t="s">
        <v>345</v>
      </c>
      <c r="G376" s="40"/>
      <c r="H376" s="40"/>
      <c r="I376" s="143"/>
      <c r="J376" s="40"/>
      <c r="K376" s="40"/>
      <c r="L376" s="44"/>
      <c r="M376" s="230"/>
      <c r="N376" s="80"/>
      <c r="O376" s="80"/>
      <c r="P376" s="80"/>
      <c r="Q376" s="80"/>
      <c r="R376" s="80"/>
      <c r="S376" s="80"/>
      <c r="T376" s="81"/>
      <c r="AT376" s="18" t="s">
        <v>144</v>
      </c>
      <c r="AU376" s="18" t="s">
        <v>80</v>
      </c>
    </row>
    <row r="377" s="11" customFormat="1" ht="22.8" customHeight="1">
      <c r="B377" s="200"/>
      <c r="C377" s="201"/>
      <c r="D377" s="202" t="s">
        <v>71</v>
      </c>
      <c r="E377" s="214" t="s">
        <v>521</v>
      </c>
      <c r="F377" s="214" t="s">
        <v>522</v>
      </c>
      <c r="G377" s="201"/>
      <c r="H377" s="201"/>
      <c r="I377" s="204"/>
      <c r="J377" s="215">
        <f>BK377</f>
        <v>0</v>
      </c>
      <c r="K377" s="201"/>
      <c r="L377" s="206"/>
      <c r="M377" s="207"/>
      <c r="N377" s="208"/>
      <c r="O377" s="208"/>
      <c r="P377" s="209">
        <f>SUM(P378:P405)</f>
        <v>0</v>
      </c>
      <c r="Q377" s="208"/>
      <c r="R377" s="209">
        <f>SUM(R378:R405)</f>
        <v>0.021837297200000001</v>
      </c>
      <c r="S377" s="208"/>
      <c r="T377" s="210">
        <f>SUM(T378:T405)</f>
        <v>0.00190712</v>
      </c>
      <c r="AR377" s="211" t="s">
        <v>80</v>
      </c>
      <c r="AT377" s="212" t="s">
        <v>71</v>
      </c>
      <c r="AU377" s="212" t="s">
        <v>76</v>
      </c>
      <c r="AY377" s="211" t="s">
        <v>135</v>
      </c>
      <c r="BK377" s="213">
        <f>SUM(BK378:BK405)</f>
        <v>0</v>
      </c>
    </row>
    <row r="378" s="1" customFormat="1" ht="20.4" customHeight="1">
      <c r="B378" s="39"/>
      <c r="C378" s="216" t="s">
        <v>523</v>
      </c>
      <c r="D378" s="216" t="s">
        <v>137</v>
      </c>
      <c r="E378" s="217" t="s">
        <v>524</v>
      </c>
      <c r="F378" s="218" t="s">
        <v>525</v>
      </c>
      <c r="G378" s="219" t="s">
        <v>163</v>
      </c>
      <c r="H378" s="220">
        <v>6.1520000000000001</v>
      </c>
      <c r="I378" s="221"/>
      <c r="J378" s="222">
        <f>ROUND(I378*H378,2)</f>
        <v>0</v>
      </c>
      <c r="K378" s="218" t="s">
        <v>141</v>
      </c>
      <c r="L378" s="44"/>
      <c r="M378" s="223" t="s">
        <v>19</v>
      </c>
      <c r="N378" s="224" t="s">
        <v>43</v>
      </c>
      <c r="O378" s="80"/>
      <c r="P378" s="225">
        <f>O378*H378</f>
        <v>0</v>
      </c>
      <c r="Q378" s="225">
        <v>0.001</v>
      </c>
      <c r="R378" s="225">
        <f>Q378*H378</f>
        <v>0.0061520000000000004</v>
      </c>
      <c r="S378" s="225">
        <v>0.00031</v>
      </c>
      <c r="T378" s="226">
        <f>S378*H378</f>
        <v>0.00190712</v>
      </c>
      <c r="AR378" s="18" t="s">
        <v>233</v>
      </c>
      <c r="AT378" s="18" t="s">
        <v>137</v>
      </c>
      <c r="AU378" s="18" t="s">
        <v>80</v>
      </c>
      <c r="AY378" s="18" t="s">
        <v>135</v>
      </c>
      <c r="BE378" s="227">
        <f>IF(N378="základní",J378,0)</f>
        <v>0</v>
      </c>
      <c r="BF378" s="227">
        <f>IF(N378="snížená",J378,0)</f>
        <v>0</v>
      </c>
      <c r="BG378" s="227">
        <f>IF(N378="zákl. přenesená",J378,0)</f>
        <v>0</v>
      </c>
      <c r="BH378" s="227">
        <f>IF(N378="sníž. přenesená",J378,0)</f>
        <v>0</v>
      </c>
      <c r="BI378" s="227">
        <f>IF(N378="nulová",J378,0)</f>
        <v>0</v>
      </c>
      <c r="BJ378" s="18" t="s">
        <v>76</v>
      </c>
      <c r="BK378" s="227">
        <f>ROUND(I378*H378,2)</f>
        <v>0</v>
      </c>
      <c r="BL378" s="18" t="s">
        <v>233</v>
      </c>
      <c r="BM378" s="18" t="s">
        <v>526</v>
      </c>
    </row>
    <row r="379" s="1" customFormat="1">
      <c r="B379" s="39"/>
      <c r="C379" s="40"/>
      <c r="D379" s="228" t="s">
        <v>144</v>
      </c>
      <c r="E379" s="40"/>
      <c r="F379" s="229" t="s">
        <v>527</v>
      </c>
      <c r="G379" s="40"/>
      <c r="H379" s="40"/>
      <c r="I379" s="143"/>
      <c r="J379" s="40"/>
      <c r="K379" s="40"/>
      <c r="L379" s="44"/>
      <c r="M379" s="230"/>
      <c r="N379" s="80"/>
      <c r="O379" s="80"/>
      <c r="P379" s="80"/>
      <c r="Q379" s="80"/>
      <c r="R379" s="80"/>
      <c r="S379" s="80"/>
      <c r="T379" s="81"/>
      <c r="AT379" s="18" t="s">
        <v>144</v>
      </c>
      <c r="AU379" s="18" t="s">
        <v>80</v>
      </c>
    </row>
    <row r="380" s="12" customFormat="1">
      <c r="B380" s="231"/>
      <c r="C380" s="232"/>
      <c r="D380" s="228" t="s">
        <v>146</v>
      </c>
      <c r="E380" s="233" t="s">
        <v>19</v>
      </c>
      <c r="F380" s="234" t="s">
        <v>147</v>
      </c>
      <c r="G380" s="232"/>
      <c r="H380" s="233" t="s">
        <v>19</v>
      </c>
      <c r="I380" s="235"/>
      <c r="J380" s="232"/>
      <c r="K380" s="232"/>
      <c r="L380" s="236"/>
      <c r="M380" s="237"/>
      <c r="N380" s="238"/>
      <c r="O380" s="238"/>
      <c r="P380" s="238"/>
      <c r="Q380" s="238"/>
      <c r="R380" s="238"/>
      <c r="S380" s="238"/>
      <c r="T380" s="239"/>
      <c r="AT380" s="240" t="s">
        <v>146</v>
      </c>
      <c r="AU380" s="240" t="s">
        <v>80</v>
      </c>
      <c r="AV380" s="12" t="s">
        <v>76</v>
      </c>
      <c r="AW380" s="12" t="s">
        <v>33</v>
      </c>
      <c r="AX380" s="12" t="s">
        <v>72</v>
      </c>
      <c r="AY380" s="240" t="s">
        <v>135</v>
      </c>
    </row>
    <row r="381" s="13" customFormat="1">
      <c r="B381" s="241"/>
      <c r="C381" s="242"/>
      <c r="D381" s="228" t="s">
        <v>146</v>
      </c>
      <c r="E381" s="243" t="s">
        <v>19</v>
      </c>
      <c r="F381" s="244" t="s">
        <v>528</v>
      </c>
      <c r="G381" s="242"/>
      <c r="H381" s="245">
        <v>4.2619999999999996</v>
      </c>
      <c r="I381" s="246"/>
      <c r="J381" s="242"/>
      <c r="K381" s="242"/>
      <c r="L381" s="247"/>
      <c r="M381" s="248"/>
      <c r="N381" s="249"/>
      <c r="O381" s="249"/>
      <c r="P381" s="249"/>
      <c r="Q381" s="249"/>
      <c r="R381" s="249"/>
      <c r="S381" s="249"/>
      <c r="T381" s="250"/>
      <c r="AT381" s="251" t="s">
        <v>146</v>
      </c>
      <c r="AU381" s="251" t="s">
        <v>80</v>
      </c>
      <c r="AV381" s="13" t="s">
        <v>80</v>
      </c>
      <c r="AW381" s="13" t="s">
        <v>33</v>
      </c>
      <c r="AX381" s="13" t="s">
        <v>72</v>
      </c>
      <c r="AY381" s="251" t="s">
        <v>135</v>
      </c>
    </row>
    <row r="382" s="13" customFormat="1">
      <c r="B382" s="241"/>
      <c r="C382" s="242"/>
      <c r="D382" s="228" t="s">
        <v>146</v>
      </c>
      <c r="E382" s="243" t="s">
        <v>19</v>
      </c>
      <c r="F382" s="244" t="s">
        <v>529</v>
      </c>
      <c r="G382" s="242"/>
      <c r="H382" s="245">
        <v>1.8899999999999999</v>
      </c>
      <c r="I382" s="246"/>
      <c r="J382" s="242"/>
      <c r="K382" s="242"/>
      <c r="L382" s="247"/>
      <c r="M382" s="248"/>
      <c r="N382" s="249"/>
      <c r="O382" s="249"/>
      <c r="P382" s="249"/>
      <c r="Q382" s="249"/>
      <c r="R382" s="249"/>
      <c r="S382" s="249"/>
      <c r="T382" s="250"/>
      <c r="AT382" s="251" t="s">
        <v>146</v>
      </c>
      <c r="AU382" s="251" t="s">
        <v>80</v>
      </c>
      <c r="AV382" s="13" t="s">
        <v>80</v>
      </c>
      <c r="AW382" s="13" t="s">
        <v>33</v>
      </c>
      <c r="AX382" s="13" t="s">
        <v>72</v>
      </c>
      <c r="AY382" s="251" t="s">
        <v>135</v>
      </c>
    </row>
    <row r="383" s="14" customFormat="1">
      <c r="B383" s="252"/>
      <c r="C383" s="253"/>
      <c r="D383" s="228" t="s">
        <v>146</v>
      </c>
      <c r="E383" s="254" t="s">
        <v>19</v>
      </c>
      <c r="F383" s="255" t="s">
        <v>168</v>
      </c>
      <c r="G383" s="253"/>
      <c r="H383" s="256">
        <v>6.1519999999999992</v>
      </c>
      <c r="I383" s="257"/>
      <c r="J383" s="253"/>
      <c r="K383" s="253"/>
      <c r="L383" s="258"/>
      <c r="M383" s="259"/>
      <c r="N383" s="260"/>
      <c r="O383" s="260"/>
      <c r="P383" s="260"/>
      <c r="Q383" s="260"/>
      <c r="R383" s="260"/>
      <c r="S383" s="260"/>
      <c r="T383" s="261"/>
      <c r="AT383" s="262" t="s">
        <v>146</v>
      </c>
      <c r="AU383" s="262" t="s">
        <v>80</v>
      </c>
      <c r="AV383" s="14" t="s">
        <v>142</v>
      </c>
      <c r="AW383" s="14" t="s">
        <v>33</v>
      </c>
      <c r="AX383" s="14" t="s">
        <v>76</v>
      </c>
      <c r="AY383" s="262" t="s">
        <v>135</v>
      </c>
    </row>
    <row r="384" s="1" customFormat="1" ht="20.4" customHeight="1">
      <c r="B384" s="39"/>
      <c r="C384" s="216" t="s">
        <v>530</v>
      </c>
      <c r="D384" s="216" t="s">
        <v>137</v>
      </c>
      <c r="E384" s="217" t="s">
        <v>531</v>
      </c>
      <c r="F384" s="218" t="s">
        <v>532</v>
      </c>
      <c r="G384" s="219" t="s">
        <v>163</v>
      </c>
      <c r="H384" s="220">
        <v>33.542000000000002</v>
      </c>
      <c r="I384" s="221"/>
      <c r="J384" s="222">
        <f>ROUND(I384*H384,2)</f>
        <v>0</v>
      </c>
      <c r="K384" s="218" t="s">
        <v>141</v>
      </c>
      <c r="L384" s="44"/>
      <c r="M384" s="223" t="s">
        <v>19</v>
      </c>
      <c r="N384" s="224" t="s">
        <v>43</v>
      </c>
      <c r="O384" s="80"/>
      <c r="P384" s="225">
        <f>O384*H384</f>
        <v>0</v>
      </c>
      <c r="Q384" s="225">
        <v>0.00020000000000000001</v>
      </c>
      <c r="R384" s="225">
        <f>Q384*H384</f>
        <v>0.0067084000000000006</v>
      </c>
      <c r="S384" s="225">
        <v>0</v>
      </c>
      <c r="T384" s="226">
        <f>S384*H384</f>
        <v>0</v>
      </c>
      <c r="AR384" s="18" t="s">
        <v>233</v>
      </c>
      <c r="AT384" s="18" t="s">
        <v>137</v>
      </c>
      <c r="AU384" s="18" t="s">
        <v>80</v>
      </c>
      <c r="AY384" s="18" t="s">
        <v>135</v>
      </c>
      <c r="BE384" s="227">
        <f>IF(N384="základní",J384,0)</f>
        <v>0</v>
      </c>
      <c r="BF384" s="227">
        <f>IF(N384="snížená",J384,0)</f>
        <v>0</v>
      </c>
      <c r="BG384" s="227">
        <f>IF(N384="zákl. přenesená",J384,0)</f>
        <v>0</v>
      </c>
      <c r="BH384" s="227">
        <f>IF(N384="sníž. přenesená",J384,0)</f>
        <v>0</v>
      </c>
      <c r="BI384" s="227">
        <f>IF(N384="nulová",J384,0)</f>
        <v>0</v>
      </c>
      <c r="BJ384" s="18" t="s">
        <v>76</v>
      </c>
      <c r="BK384" s="227">
        <f>ROUND(I384*H384,2)</f>
        <v>0</v>
      </c>
      <c r="BL384" s="18" t="s">
        <v>233</v>
      </c>
      <c r="BM384" s="18" t="s">
        <v>533</v>
      </c>
    </row>
    <row r="385" s="12" customFormat="1">
      <c r="B385" s="231"/>
      <c r="C385" s="232"/>
      <c r="D385" s="228" t="s">
        <v>146</v>
      </c>
      <c r="E385" s="233" t="s">
        <v>19</v>
      </c>
      <c r="F385" s="234" t="s">
        <v>165</v>
      </c>
      <c r="G385" s="232"/>
      <c r="H385" s="233" t="s">
        <v>19</v>
      </c>
      <c r="I385" s="235"/>
      <c r="J385" s="232"/>
      <c r="K385" s="232"/>
      <c r="L385" s="236"/>
      <c r="M385" s="237"/>
      <c r="N385" s="238"/>
      <c r="O385" s="238"/>
      <c r="P385" s="238"/>
      <c r="Q385" s="238"/>
      <c r="R385" s="238"/>
      <c r="S385" s="238"/>
      <c r="T385" s="239"/>
      <c r="AT385" s="240" t="s">
        <v>146</v>
      </c>
      <c r="AU385" s="240" t="s">
        <v>80</v>
      </c>
      <c r="AV385" s="12" t="s">
        <v>76</v>
      </c>
      <c r="AW385" s="12" t="s">
        <v>33</v>
      </c>
      <c r="AX385" s="12" t="s">
        <v>72</v>
      </c>
      <c r="AY385" s="240" t="s">
        <v>135</v>
      </c>
    </row>
    <row r="386" s="13" customFormat="1">
      <c r="B386" s="241"/>
      <c r="C386" s="242"/>
      <c r="D386" s="228" t="s">
        <v>146</v>
      </c>
      <c r="E386" s="243" t="s">
        <v>19</v>
      </c>
      <c r="F386" s="244" t="s">
        <v>534</v>
      </c>
      <c r="G386" s="242"/>
      <c r="H386" s="245">
        <v>17.260000000000002</v>
      </c>
      <c r="I386" s="246"/>
      <c r="J386" s="242"/>
      <c r="K386" s="242"/>
      <c r="L386" s="247"/>
      <c r="M386" s="248"/>
      <c r="N386" s="249"/>
      <c r="O386" s="249"/>
      <c r="P386" s="249"/>
      <c r="Q386" s="249"/>
      <c r="R386" s="249"/>
      <c r="S386" s="249"/>
      <c r="T386" s="250"/>
      <c r="AT386" s="251" t="s">
        <v>146</v>
      </c>
      <c r="AU386" s="251" t="s">
        <v>80</v>
      </c>
      <c r="AV386" s="13" t="s">
        <v>80</v>
      </c>
      <c r="AW386" s="13" t="s">
        <v>33</v>
      </c>
      <c r="AX386" s="13" t="s">
        <v>72</v>
      </c>
      <c r="AY386" s="251" t="s">
        <v>135</v>
      </c>
    </row>
    <row r="387" s="13" customFormat="1">
      <c r="B387" s="241"/>
      <c r="C387" s="242"/>
      <c r="D387" s="228" t="s">
        <v>146</v>
      </c>
      <c r="E387" s="243" t="s">
        <v>19</v>
      </c>
      <c r="F387" s="244" t="s">
        <v>194</v>
      </c>
      <c r="G387" s="242"/>
      <c r="H387" s="245">
        <v>7.7629999999999999</v>
      </c>
      <c r="I387" s="246"/>
      <c r="J387" s="242"/>
      <c r="K387" s="242"/>
      <c r="L387" s="247"/>
      <c r="M387" s="248"/>
      <c r="N387" s="249"/>
      <c r="O387" s="249"/>
      <c r="P387" s="249"/>
      <c r="Q387" s="249"/>
      <c r="R387" s="249"/>
      <c r="S387" s="249"/>
      <c r="T387" s="250"/>
      <c r="AT387" s="251" t="s">
        <v>146</v>
      </c>
      <c r="AU387" s="251" t="s">
        <v>80</v>
      </c>
      <c r="AV387" s="13" t="s">
        <v>80</v>
      </c>
      <c r="AW387" s="13" t="s">
        <v>33</v>
      </c>
      <c r="AX387" s="13" t="s">
        <v>72</v>
      </c>
      <c r="AY387" s="251" t="s">
        <v>135</v>
      </c>
    </row>
    <row r="388" s="13" customFormat="1">
      <c r="B388" s="241"/>
      <c r="C388" s="242"/>
      <c r="D388" s="228" t="s">
        <v>146</v>
      </c>
      <c r="E388" s="243" t="s">
        <v>19</v>
      </c>
      <c r="F388" s="244" t="s">
        <v>197</v>
      </c>
      <c r="G388" s="242"/>
      <c r="H388" s="245">
        <v>0.73499999999999999</v>
      </c>
      <c r="I388" s="246"/>
      <c r="J388" s="242"/>
      <c r="K388" s="242"/>
      <c r="L388" s="247"/>
      <c r="M388" s="248"/>
      <c r="N388" s="249"/>
      <c r="O388" s="249"/>
      <c r="P388" s="249"/>
      <c r="Q388" s="249"/>
      <c r="R388" s="249"/>
      <c r="S388" s="249"/>
      <c r="T388" s="250"/>
      <c r="AT388" s="251" t="s">
        <v>146</v>
      </c>
      <c r="AU388" s="251" t="s">
        <v>80</v>
      </c>
      <c r="AV388" s="13" t="s">
        <v>80</v>
      </c>
      <c r="AW388" s="13" t="s">
        <v>33</v>
      </c>
      <c r="AX388" s="13" t="s">
        <v>72</v>
      </c>
      <c r="AY388" s="251" t="s">
        <v>135</v>
      </c>
    </row>
    <row r="389" s="13" customFormat="1">
      <c r="B389" s="241"/>
      <c r="C389" s="242"/>
      <c r="D389" s="228" t="s">
        <v>146</v>
      </c>
      <c r="E389" s="243" t="s">
        <v>19</v>
      </c>
      <c r="F389" s="244" t="s">
        <v>199</v>
      </c>
      <c r="G389" s="242"/>
      <c r="H389" s="245">
        <v>2.7839999999999998</v>
      </c>
      <c r="I389" s="246"/>
      <c r="J389" s="242"/>
      <c r="K389" s="242"/>
      <c r="L389" s="247"/>
      <c r="M389" s="248"/>
      <c r="N389" s="249"/>
      <c r="O389" s="249"/>
      <c r="P389" s="249"/>
      <c r="Q389" s="249"/>
      <c r="R389" s="249"/>
      <c r="S389" s="249"/>
      <c r="T389" s="250"/>
      <c r="AT389" s="251" t="s">
        <v>146</v>
      </c>
      <c r="AU389" s="251" t="s">
        <v>80</v>
      </c>
      <c r="AV389" s="13" t="s">
        <v>80</v>
      </c>
      <c r="AW389" s="13" t="s">
        <v>33</v>
      </c>
      <c r="AX389" s="13" t="s">
        <v>72</v>
      </c>
      <c r="AY389" s="251" t="s">
        <v>135</v>
      </c>
    </row>
    <row r="390" s="15" customFormat="1">
      <c r="B390" s="273"/>
      <c r="C390" s="274"/>
      <c r="D390" s="228" t="s">
        <v>146</v>
      </c>
      <c r="E390" s="275" t="s">
        <v>19</v>
      </c>
      <c r="F390" s="276" t="s">
        <v>535</v>
      </c>
      <c r="G390" s="274"/>
      <c r="H390" s="277">
        <v>28.542000000000002</v>
      </c>
      <c r="I390" s="278"/>
      <c r="J390" s="274"/>
      <c r="K390" s="274"/>
      <c r="L390" s="279"/>
      <c r="M390" s="280"/>
      <c r="N390" s="281"/>
      <c r="O390" s="281"/>
      <c r="P390" s="281"/>
      <c r="Q390" s="281"/>
      <c r="R390" s="281"/>
      <c r="S390" s="281"/>
      <c r="T390" s="282"/>
      <c r="AT390" s="283" t="s">
        <v>146</v>
      </c>
      <c r="AU390" s="283" t="s">
        <v>80</v>
      </c>
      <c r="AV390" s="15" t="s">
        <v>154</v>
      </c>
      <c r="AW390" s="15" t="s">
        <v>33</v>
      </c>
      <c r="AX390" s="15" t="s">
        <v>72</v>
      </c>
      <c r="AY390" s="283" t="s">
        <v>135</v>
      </c>
    </row>
    <row r="391" s="13" customFormat="1">
      <c r="B391" s="241"/>
      <c r="C391" s="242"/>
      <c r="D391" s="228" t="s">
        <v>146</v>
      </c>
      <c r="E391" s="243" t="s">
        <v>19</v>
      </c>
      <c r="F391" s="244" t="s">
        <v>536</v>
      </c>
      <c r="G391" s="242"/>
      <c r="H391" s="245">
        <v>5</v>
      </c>
      <c r="I391" s="246"/>
      <c r="J391" s="242"/>
      <c r="K391" s="242"/>
      <c r="L391" s="247"/>
      <c r="M391" s="248"/>
      <c r="N391" s="249"/>
      <c r="O391" s="249"/>
      <c r="P391" s="249"/>
      <c r="Q391" s="249"/>
      <c r="R391" s="249"/>
      <c r="S391" s="249"/>
      <c r="T391" s="250"/>
      <c r="AT391" s="251" t="s">
        <v>146</v>
      </c>
      <c r="AU391" s="251" t="s">
        <v>80</v>
      </c>
      <c r="AV391" s="13" t="s">
        <v>80</v>
      </c>
      <c r="AW391" s="13" t="s">
        <v>33</v>
      </c>
      <c r="AX391" s="13" t="s">
        <v>72</v>
      </c>
      <c r="AY391" s="251" t="s">
        <v>135</v>
      </c>
    </row>
    <row r="392" s="14" customFormat="1">
      <c r="B392" s="252"/>
      <c r="C392" s="253"/>
      <c r="D392" s="228" t="s">
        <v>146</v>
      </c>
      <c r="E392" s="254" t="s">
        <v>19</v>
      </c>
      <c r="F392" s="255" t="s">
        <v>168</v>
      </c>
      <c r="G392" s="253"/>
      <c r="H392" s="256">
        <v>33.542000000000002</v>
      </c>
      <c r="I392" s="257"/>
      <c r="J392" s="253"/>
      <c r="K392" s="253"/>
      <c r="L392" s="258"/>
      <c r="M392" s="259"/>
      <c r="N392" s="260"/>
      <c r="O392" s="260"/>
      <c r="P392" s="260"/>
      <c r="Q392" s="260"/>
      <c r="R392" s="260"/>
      <c r="S392" s="260"/>
      <c r="T392" s="261"/>
      <c r="AT392" s="262" t="s">
        <v>146</v>
      </c>
      <c r="AU392" s="262" t="s">
        <v>80</v>
      </c>
      <c r="AV392" s="14" t="s">
        <v>142</v>
      </c>
      <c r="AW392" s="14" t="s">
        <v>33</v>
      </c>
      <c r="AX392" s="14" t="s">
        <v>76</v>
      </c>
      <c r="AY392" s="262" t="s">
        <v>135</v>
      </c>
    </row>
    <row r="393" s="1" customFormat="1" ht="20.4" customHeight="1">
      <c r="B393" s="39"/>
      <c r="C393" s="216" t="s">
        <v>537</v>
      </c>
      <c r="D393" s="216" t="s">
        <v>137</v>
      </c>
      <c r="E393" s="217" t="s">
        <v>538</v>
      </c>
      <c r="F393" s="218" t="s">
        <v>539</v>
      </c>
      <c r="G393" s="219" t="s">
        <v>163</v>
      </c>
      <c r="H393" s="220">
        <v>22.323</v>
      </c>
      <c r="I393" s="221"/>
      <c r="J393" s="222">
        <f>ROUND(I393*H393,2)</f>
        <v>0</v>
      </c>
      <c r="K393" s="218" t="s">
        <v>141</v>
      </c>
      <c r="L393" s="44"/>
      <c r="M393" s="223" t="s">
        <v>19</v>
      </c>
      <c r="N393" s="224" t="s">
        <v>43</v>
      </c>
      <c r="O393" s="80"/>
      <c r="P393" s="225">
        <f>O393*H393</f>
        <v>0</v>
      </c>
      <c r="Q393" s="225">
        <v>0.00025839999999999999</v>
      </c>
      <c r="R393" s="225">
        <f>Q393*H393</f>
        <v>0.0057682632000000001</v>
      </c>
      <c r="S393" s="225">
        <v>0</v>
      </c>
      <c r="T393" s="226">
        <f>S393*H393</f>
        <v>0</v>
      </c>
      <c r="AR393" s="18" t="s">
        <v>233</v>
      </c>
      <c r="AT393" s="18" t="s">
        <v>137</v>
      </c>
      <c r="AU393" s="18" t="s">
        <v>80</v>
      </c>
      <c r="AY393" s="18" t="s">
        <v>135</v>
      </c>
      <c r="BE393" s="227">
        <f>IF(N393="základní",J393,0)</f>
        <v>0</v>
      </c>
      <c r="BF393" s="227">
        <f>IF(N393="snížená",J393,0)</f>
        <v>0</v>
      </c>
      <c r="BG393" s="227">
        <f>IF(N393="zákl. přenesená",J393,0)</f>
        <v>0</v>
      </c>
      <c r="BH393" s="227">
        <f>IF(N393="sníž. přenesená",J393,0)</f>
        <v>0</v>
      </c>
      <c r="BI393" s="227">
        <f>IF(N393="nulová",J393,0)</f>
        <v>0</v>
      </c>
      <c r="BJ393" s="18" t="s">
        <v>76</v>
      </c>
      <c r="BK393" s="227">
        <f>ROUND(I393*H393,2)</f>
        <v>0</v>
      </c>
      <c r="BL393" s="18" t="s">
        <v>233</v>
      </c>
      <c r="BM393" s="18" t="s">
        <v>540</v>
      </c>
    </row>
    <row r="394" s="12" customFormat="1">
      <c r="B394" s="231"/>
      <c r="C394" s="232"/>
      <c r="D394" s="228" t="s">
        <v>146</v>
      </c>
      <c r="E394" s="233" t="s">
        <v>19</v>
      </c>
      <c r="F394" s="234" t="s">
        <v>165</v>
      </c>
      <c r="G394" s="232"/>
      <c r="H394" s="233" t="s">
        <v>19</v>
      </c>
      <c r="I394" s="235"/>
      <c r="J394" s="232"/>
      <c r="K394" s="232"/>
      <c r="L394" s="236"/>
      <c r="M394" s="237"/>
      <c r="N394" s="238"/>
      <c r="O394" s="238"/>
      <c r="P394" s="238"/>
      <c r="Q394" s="238"/>
      <c r="R394" s="238"/>
      <c r="S394" s="238"/>
      <c r="T394" s="239"/>
      <c r="AT394" s="240" t="s">
        <v>146</v>
      </c>
      <c r="AU394" s="240" t="s">
        <v>80</v>
      </c>
      <c r="AV394" s="12" t="s">
        <v>76</v>
      </c>
      <c r="AW394" s="12" t="s">
        <v>33</v>
      </c>
      <c r="AX394" s="12" t="s">
        <v>72</v>
      </c>
      <c r="AY394" s="240" t="s">
        <v>135</v>
      </c>
    </row>
    <row r="395" s="13" customFormat="1">
      <c r="B395" s="241"/>
      <c r="C395" s="242"/>
      <c r="D395" s="228" t="s">
        <v>146</v>
      </c>
      <c r="E395" s="243" t="s">
        <v>19</v>
      </c>
      <c r="F395" s="244" t="s">
        <v>180</v>
      </c>
      <c r="G395" s="242"/>
      <c r="H395" s="245">
        <v>14.560000000000001</v>
      </c>
      <c r="I395" s="246"/>
      <c r="J395" s="242"/>
      <c r="K395" s="242"/>
      <c r="L395" s="247"/>
      <c r="M395" s="248"/>
      <c r="N395" s="249"/>
      <c r="O395" s="249"/>
      <c r="P395" s="249"/>
      <c r="Q395" s="249"/>
      <c r="R395" s="249"/>
      <c r="S395" s="249"/>
      <c r="T395" s="250"/>
      <c r="AT395" s="251" t="s">
        <v>146</v>
      </c>
      <c r="AU395" s="251" t="s">
        <v>80</v>
      </c>
      <c r="AV395" s="13" t="s">
        <v>80</v>
      </c>
      <c r="AW395" s="13" t="s">
        <v>33</v>
      </c>
      <c r="AX395" s="13" t="s">
        <v>72</v>
      </c>
      <c r="AY395" s="251" t="s">
        <v>135</v>
      </c>
    </row>
    <row r="396" s="13" customFormat="1">
      <c r="B396" s="241"/>
      <c r="C396" s="242"/>
      <c r="D396" s="228" t="s">
        <v>146</v>
      </c>
      <c r="E396" s="243" t="s">
        <v>19</v>
      </c>
      <c r="F396" s="244" t="s">
        <v>194</v>
      </c>
      <c r="G396" s="242"/>
      <c r="H396" s="245">
        <v>7.7629999999999999</v>
      </c>
      <c r="I396" s="246"/>
      <c r="J396" s="242"/>
      <c r="K396" s="242"/>
      <c r="L396" s="247"/>
      <c r="M396" s="248"/>
      <c r="N396" s="249"/>
      <c r="O396" s="249"/>
      <c r="P396" s="249"/>
      <c r="Q396" s="249"/>
      <c r="R396" s="249"/>
      <c r="S396" s="249"/>
      <c r="T396" s="250"/>
      <c r="AT396" s="251" t="s">
        <v>146</v>
      </c>
      <c r="AU396" s="251" t="s">
        <v>80</v>
      </c>
      <c r="AV396" s="13" t="s">
        <v>80</v>
      </c>
      <c r="AW396" s="13" t="s">
        <v>33</v>
      </c>
      <c r="AX396" s="13" t="s">
        <v>72</v>
      </c>
      <c r="AY396" s="251" t="s">
        <v>135</v>
      </c>
    </row>
    <row r="397" s="14" customFormat="1">
      <c r="B397" s="252"/>
      <c r="C397" s="253"/>
      <c r="D397" s="228" t="s">
        <v>146</v>
      </c>
      <c r="E397" s="254" t="s">
        <v>19</v>
      </c>
      <c r="F397" s="255" t="s">
        <v>168</v>
      </c>
      <c r="G397" s="253"/>
      <c r="H397" s="256">
        <v>22.323</v>
      </c>
      <c r="I397" s="257"/>
      <c r="J397" s="253"/>
      <c r="K397" s="253"/>
      <c r="L397" s="258"/>
      <c r="M397" s="259"/>
      <c r="N397" s="260"/>
      <c r="O397" s="260"/>
      <c r="P397" s="260"/>
      <c r="Q397" s="260"/>
      <c r="R397" s="260"/>
      <c r="S397" s="260"/>
      <c r="T397" s="261"/>
      <c r="AT397" s="262" t="s">
        <v>146</v>
      </c>
      <c r="AU397" s="262" t="s">
        <v>80</v>
      </c>
      <c r="AV397" s="14" t="s">
        <v>142</v>
      </c>
      <c r="AW397" s="14" t="s">
        <v>33</v>
      </c>
      <c r="AX397" s="14" t="s">
        <v>76</v>
      </c>
      <c r="AY397" s="262" t="s">
        <v>135</v>
      </c>
    </row>
    <row r="398" s="1" customFormat="1" ht="20.4" customHeight="1">
      <c r="B398" s="39"/>
      <c r="C398" s="216" t="s">
        <v>541</v>
      </c>
      <c r="D398" s="216" t="s">
        <v>137</v>
      </c>
      <c r="E398" s="217" t="s">
        <v>542</v>
      </c>
      <c r="F398" s="218" t="s">
        <v>543</v>
      </c>
      <c r="G398" s="219" t="s">
        <v>163</v>
      </c>
      <c r="H398" s="220">
        <v>11.218999999999999</v>
      </c>
      <c r="I398" s="221"/>
      <c r="J398" s="222">
        <f>ROUND(I398*H398,2)</f>
        <v>0</v>
      </c>
      <c r="K398" s="218" t="s">
        <v>141</v>
      </c>
      <c r="L398" s="44"/>
      <c r="M398" s="223" t="s">
        <v>19</v>
      </c>
      <c r="N398" s="224" t="s">
        <v>43</v>
      </c>
      <c r="O398" s="80"/>
      <c r="P398" s="225">
        <f>O398*H398</f>
        <v>0</v>
      </c>
      <c r="Q398" s="225">
        <v>0.00028600000000000001</v>
      </c>
      <c r="R398" s="225">
        <f>Q398*H398</f>
        <v>0.0032086340000000001</v>
      </c>
      <c r="S398" s="225">
        <v>0</v>
      </c>
      <c r="T398" s="226">
        <f>S398*H398</f>
        <v>0</v>
      </c>
      <c r="AR398" s="18" t="s">
        <v>233</v>
      </c>
      <c r="AT398" s="18" t="s">
        <v>137</v>
      </c>
      <c r="AU398" s="18" t="s">
        <v>80</v>
      </c>
      <c r="AY398" s="18" t="s">
        <v>135</v>
      </c>
      <c r="BE398" s="227">
        <f>IF(N398="základní",J398,0)</f>
        <v>0</v>
      </c>
      <c r="BF398" s="227">
        <f>IF(N398="snížená",J398,0)</f>
        <v>0</v>
      </c>
      <c r="BG398" s="227">
        <f>IF(N398="zákl. přenesená",J398,0)</f>
        <v>0</v>
      </c>
      <c r="BH398" s="227">
        <f>IF(N398="sníž. přenesená",J398,0)</f>
        <v>0</v>
      </c>
      <c r="BI398" s="227">
        <f>IF(N398="nulová",J398,0)</f>
        <v>0</v>
      </c>
      <c r="BJ398" s="18" t="s">
        <v>76</v>
      </c>
      <c r="BK398" s="227">
        <f>ROUND(I398*H398,2)</f>
        <v>0</v>
      </c>
      <c r="BL398" s="18" t="s">
        <v>233</v>
      </c>
      <c r="BM398" s="18" t="s">
        <v>544</v>
      </c>
    </row>
    <row r="399" s="12" customFormat="1">
      <c r="B399" s="231"/>
      <c r="C399" s="232"/>
      <c r="D399" s="228" t="s">
        <v>146</v>
      </c>
      <c r="E399" s="233" t="s">
        <v>19</v>
      </c>
      <c r="F399" s="234" t="s">
        <v>165</v>
      </c>
      <c r="G399" s="232"/>
      <c r="H399" s="233" t="s">
        <v>19</v>
      </c>
      <c r="I399" s="235"/>
      <c r="J399" s="232"/>
      <c r="K399" s="232"/>
      <c r="L399" s="236"/>
      <c r="M399" s="237"/>
      <c r="N399" s="238"/>
      <c r="O399" s="238"/>
      <c r="P399" s="238"/>
      <c r="Q399" s="238"/>
      <c r="R399" s="238"/>
      <c r="S399" s="238"/>
      <c r="T399" s="239"/>
      <c r="AT399" s="240" t="s">
        <v>146</v>
      </c>
      <c r="AU399" s="240" t="s">
        <v>80</v>
      </c>
      <c r="AV399" s="12" t="s">
        <v>76</v>
      </c>
      <c r="AW399" s="12" t="s">
        <v>33</v>
      </c>
      <c r="AX399" s="12" t="s">
        <v>72</v>
      </c>
      <c r="AY399" s="240" t="s">
        <v>135</v>
      </c>
    </row>
    <row r="400" s="13" customFormat="1">
      <c r="B400" s="241"/>
      <c r="C400" s="242"/>
      <c r="D400" s="228" t="s">
        <v>146</v>
      </c>
      <c r="E400" s="243" t="s">
        <v>19</v>
      </c>
      <c r="F400" s="244" t="s">
        <v>545</v>
      </c>
      <c r="G400" s="242"/>
      <c r="H400" s="245">
        <v>2.7000000000000002</v>
      </c>
      <c r="I400" s="246"/>
      <c r="J400" s="242"/>
      <c r="K400" s="242"/>
      <c r="L400" s="247"/>
      <c r="M400" s="248"/>
      <c r="N400" s="249"/>
      <c r="O400" s="249"/>
      <c r="P400" s="249"/>
      <c r="Q400" s="249"/>
      <c r="R400" s="249"/>
      <c r="S400" s="249"/>
      <c r="T400" s="250"/>
      <c r="AT400" s="251" t="s">
        <v>146</v>
      </c>
      <c r="AU400" s="251" t="s">
        <v>80</v>
      </c>
      <c r="AV400" s="13" t="s">
        <v>80</v>
      </c>
      <c r="AW400" s="13" t="s">
        <v>33</v>
      </c>
      <c r="AX400" s="13" t="s">
        <v>72</v>
      </c>
      <c r="AY400" s="251" t="s">
        <v>135</v>
      </c>
    </row>
    <row r="401" s="13" customFormat="1">
      <c r="B401" s="241"/>
      <c r="C401" s="242"/>
      <c r="D401" s="228" t="s">
        <v>146</v>
      </c>
      <c r="E401" s="243" t="s">
        <v>19</v>
      </c>
      <c r="F401" s="244" t="s">
        <v>197</v>
      </c>
      <c r="G401" s="242"/>
      <c r="H401" s="245">
        <v>0.73499999999999999</v>
      </c>
      <c r="I401" s="246"/>
      <c r="J401" s="242"/>
      <c r="K401" s="242"/>
      <c r="L401" s="247"/>
      <c r="M401" s="248"/>
      <c r="N401" s="249"/>
      <c r="O401" s="249"/>
      <c r="P401" s="249"/>
      <c r="Q401" s="249"/>
      <c r="R401" s="249"/>
      <c r="S401" s="249"/>
      <c r="T401" s="250"/>
      <c r="AT401" s="251" t="s">
        <v>146</v>
      </c>
      <c r="AU401" s="251" t="s">
        <v>80</v>
      </c>
      <c r="AV401" s="13" t="s">
        <v>80</v>
      </c>
      <c r="AW401" s="13" t="s">
        <v>33</v>
      </c>
      <c r="AX401" s="13" t="s">
        <v>72</v>
      </c>
      <c r="AY401" s="251" t="s">
        <v>135</v>
      </c>
    </row>
    <row r="402" s="13" customFormat="1">
      <c r="B402" s="241"/>
      <c r="C402" s="242"/>
      <c r="D402" s="228" t="s">
        <v>146</v>
      </c>
      <c r="E402" s="243" t="s">
        <v>19</v>
      </c>
      <c r="F402" s="244" t="s">
        <v>199</v>
      </c>
      <c r="G402" s="242"/>
      <c r="H402" s="245">
        <v>2.7839999999999998</v>
      </c>
      <c r="I402" s="246"/>
      <c r="J402" s="242"/>
      <c r="K402" s="242"/>
      <c r="L402" s="247"/>
      <c r="M402" s="248"/>
      <c r="N402" s="249"/>
      <c r="O402" s="249"/>
      <c r="P402" s="249"/>
      <c r="Q402" s="249"/>
      <c r="R402" s="249"/>
      <c r="S402" s="249"/>
      <c r="T402" s="250"/>
      <c r="AT402" s="251" t="s">
        <v>146</v>
      </c>
      <c r="AU402" s="251" t="s">
        <v>80</v>
      </c>
      <c r="AV402" s="13" t="s">
        <v>80</v>
      </c>
      <c r="AW402" s="13" t="s">
        <v>33</v>
      </c>
      <c r="AX402" s="13" t="s">
        <v>72</v>
      </c>
      <c r="AY402" s="251" t="s">
        <v>135</v>
      </c>
    </row>
    <row r="403" s="15" customFormat="1">
      <c r="B403" s="273"/>
      <c r="C403" s="274"/>
      <c r="D403" s="228" t="s">
        <v>146</v>
      </c>
      <c r="E403" s="275" t="s">
        <v>19</v>
      </c>
      <c r="F403" s="276" t="s">
        <v>535</v>
      </c>
      <c r="G403" s="274"/>
      <c r="H403" s="277">
        <v>6.2189999999999994</v>
      </c>
      <c r="I403" s="278"/>
      <c r="J403" s="274"/>
      <c r="K403" s="274"/>
      <c r="L403" s="279"/>
      <c r="M403" s="280"/>
      <c r="N403" s="281"/>
      <c r="O403" s="281"/>
      <c r="P403" s="281"/>
      <c r="Q403" s="281"/>
      <c r="R403" s="281"/>
      <c r="S403" s="281"/>
      <c r="T403" s="282"/>
      <c r="AT403" s="283" t="s">
        <v>146</v>
      </c>
      <c r="AU403" s="283" t="s">
        <v>80</v>
      </c>
      <c r="AV403" s="15" t="s">
        <v>154</v>
      </c>
      <c r="AW403" s="15" t="s">
        <v>33</v>
      </c>
      <c r="AX403" s="15" t="s">
        <v>72</v>
      </c>
      <c r="AY403" s="283" t="s">
        <v>135</v>
      </c>
    </row>
    <row r="404" s="13" customFormat="1">
      <c r="B404" s="241"/>
      <c r="C404" s="242"/>
      <c r="D404" s="228" t="s">
        <v>146</v>
      </c>
      <c r="E404" s="243" t="s">
        <v>19</v>
      </c>
      <c r="F404" s="244" t="s">
        <v>536</v>
      </c>
      <c r="G404" s="242"/>
      <c r="H404" s="245">
        <v>5</v>
      </c>
      <c r="I404" s="246"/>
      <c r="J404" s="242"/>
      <c r="K404" s="242"/>
      <c r="L404" s="247"/>
      <c r="M404" s="248"/>
      <c r="N404" s="249"/>
      <c r="O404" s="249"/>
      <c r="P404" s="249"/>
      <c r="Q404" s="249"/>
      <c r="R404" s="249"/>
      <c r="S404" s="249"/>
      <c r="T404" s="250"/>
      <c r="AT404" s="251" t="s">
        <v>146</v>
      </c>
      <c r="AU404" s="251" t="s">
        <v>80</v>
      </c>
      <c r="AV404" s="13" t="s">
        <v>80</v>
      </c>
      <c r="AW404" s="13" t="s">
        <v>33</v>
      </c>
      <c r="AX404" s="13" t="s">
        <v>72</v>
      </c>
      <c r="AY404" s="251" t="s">
        <v>135</v>
      </c>
    </row>
    <row r="405" s="14" customFormat="1">
      <c r="B405" s="252"/>
      <c r="C405" s="253"/>
      <c r="D405" s="228" t="s">
        <v>146</v>
      </c>
      <c r="E405" s="254" t="s">
        <v>19</v>
      </c>
      <c r="F405" s="255" t="s">
        <v>168</v>
      </c>
      <c r="G405" s="253"/>
      <c r="H405" s="256">
        <v>11.218999999999999</v>
      </c>
      <c r="I405" s="257"/>
      <c r="J405" s="253"/>
      <c r="K405" s="253"/>
      <c r="L405" s="258"/>
      <c r="M405" s="259"/>
      <c r="N405" s="260"/>
      <c r="O405" s="260"/>
      <c r="P405" s="260"/>
      <c r="Q405" s="260"/>
      <c r="R405" s="260"/>
      <c r="S405" s="260"/>
      <c r="T405" s="261"/>
      <c r="AT405" s="262" t="s">
        <v>146</v>
      </c>
      <c r="AU405" s="262" t="s">
        <v>80</v>
      </c>
      <c r="AV405" s="14" t="s">
        <v>142</v>
      </c>
      <c r="AW405" s="14" t="s">
        <v>33</v>
      </c>
      <c r="AX405" s="14" t="s">
        <v>76</v>
      </c>
      <c r="AY405" s="262" t="s">
        <v>135</v>
      </c>
    </row>
    <row r="406" s="11" customFormat="1" ht="22.8" customHeight="1">
      <c r="B406" s="200"/>
      <c r="C406" s="201"/>
      <c r="D406" s="202" t="s">
        <v>71</v>
      </c>
      <c r="E406" s="214" t="s">
        <v>546</v>
      </c>
      <c r="F406" s="214" t="s">
        <v>547</v>
      </c>
      <c r="G406" s="201"/>
      <c r="H406" s="201"/>
      <c r="I406" s="204"/>
      <c r="J406" s="215">
        <f>BK406</f>
        <v>0</v>
      </c>
      <c r="K406" s="201"/>
      <c r="L406" s="206"/>
      <c r="M406" s="207"/>
      <c r="N406" s="208"/>
      <c r="O406" s="208"/>
      <c r="P406" s="209">
        <f>SUM(P407:P409)</f>
        <v>0</v>
      </c>
      <c r="Q406" s="208"/>
      <c r="R406" s="209">
        <f>SUM(R407:R409)</f>
        <v>0</v>
      </c>
      <c r="S406" s="208"/>
      <c r="T406" s="210">
        <f>SUM(T407:T409)</f>
        <v>0</v>
      </c>
      <c r="AR406" s="211" t="s">
        <v>80</v>
      </c>
      <c r="AT406" s="212" t="s">
        <v>71</v>
      </c>
      <c r="AU406" s="212" t="s">
        <v>76</v>
      </c>
      <c r="AY406" s="211" t="s">
        <v>135</v>
      </c>
      <c r="BK406" s="213">
        <f>SUM(BK407:BK409)</f>
        <v>0</v>
      </c>
    </row>
    <row r="407" s="1" customFormat="1" ht="14.4" customHeight="1">
      <c r="B407" s="39"/>
      <c r="C407" s="216" t="s">
        <v>548</v>
      </c>
      <c r="D407" s="216" t="s">
        <v>137</v>
      </c>
      <c r="E407" s="217" t="s">
        <v>549</v>
      </c>
      <c r="F407" s="218" t="s">
        <v>550</v>
      </c>
      <c r="G407" s="219" t="s">
        <v>551</v>
      </c>
      <c r="H407" s="220">
        <v>3</v>
      </c>
      <c r="I407" s="221"/>
      <c r="J407" s="222">
        <f>ROUND(I407*H407,2)</f>
        <v>0</v>
      </c>
      <c r="K407" s="218" t="s">
        <v>19</v>
      </c>
      <c r="L407" s="44"/>
      <c r="M407" s="223" t="s">
        <v>19</v>
      </c>
      <c r="N407" s="224" t="s">
        <v>43</v>
      </c>
      <c r="O407" s="80"/>
      <c r="P407" s="225">
        <f>O407*H407</f>
        <v>0</v>
      </c>
      <c r="Q407" s="225">
        <v>0</v>
      </c>
      <c r="R407" s="225">
        <f>Q407*H407</f>
        <v>0</v>
      </c>
      <c r="S407" s="225">
        <v>0</v>
      </c>
      <c r="T407" s="226">
        <f>S407*H407</f>
        <v>0</v>
      </c>
      <c r="AR407" s="18" t="s">
        <v>233</v>
      </c>
      <c r="AT407" s="18" t="s">
        <v>137</v>
      </c>
      <c r="AU407" s="18" t="s">
        <v>80</v>
      </c>
      <c r="AY407" s="18" t="s">
        <v>135</v>
      </c>
      <c r="BE407" s="227">
        <f>IF(N407="základní",J407,0)</f>
        <v>0</v>
      </c>
      <c r="BF407" s="227">
        <f>IF(N407="snížená",J407,0)</f>
        <v>0</v>
      </c>
      <c r="BG407" s="227">
        <f>IF(N407="zákl. přenesená",J407,0)</f>
        <v>0</v>
      </c>
      <c r="BH407" s="227">
        <f>IF(N407="sníž. přenesená",J407,0)</f>
        <v>0</v>
      </c>
      <c r="BI407" s="227">
        <f>IF(N407="nulová",J407,0)</f>
        <v>0</v>
      </c>
      <c r="BJ407" s="18" t="s">
        <v>76</v>
      </c>
      <c r="BK407" s="227">
        <f>ROUND(I407*H407,2)</f>
        <v>0</v>
      </c>
      <c r="BL407" s="18" t="s">
        <v>233</v>
      </c>
      <c r="BM407" s="18" t="s">
        <v>552</v>
      </c>
    </row>
    <row r="408" s="1" customFormat="1" ht="14.4" customHeight="1">
      <c r="B408" s="39"/>
      <c r="C408" s="263" t="s">
        <v>553</v>
      </c>
      <c r="D408" s="263" t="s">
        <v>240</v>
      </c>
      <c r="E408" s="264" t="s">
        <v>554</v>
      </c>
      <c r="F408" s="265" t="s">
        <v>555</v>
      </c>
      <c r="G408" s="266" t="s">
        <v>157</v>
      </c>
      <c r="H408" s="267">
        <v>4</v>
      </c>
      <c r="I408" s="268"/>
      <c r="J408" s="269">
        <f>ROUND(I408*H408,2)</f>
        <v>0</v>
      </c>
      <c r="K408" s="265" t="s">
        <v>19</v>
      </c>
      <c r="L408" s="270"/>
      <c r="M408" s="271" t="s">
        <v>19</v>
      </c>
      <c r="N408" s="272" t="s">
        <v>43</v>
      </c>
      <c r="O408" s="80"/>
      <c r="P408" s="225">
        <f>O408*H408</f>
        <v>0</v>
      </c>
      <c r="Q408" s="225">
        <v>0</v>
      </c>
      <c r="R408" s="225">
        <f>Q408*H408</f>
        <v>0</v>
      </c>
      <c r="S408" s="225">
        <v>0</v>
      </c>
      <c r="T408" s="226">
        <f>S408*H408</f>
        <v>0</v>
      </c>
      <c r="AR408" s="18" t="s">
        <v>319</v>
      </c>
      <c r="AT408" s="18" t="s">
        <v>240</v>
      </c>
      <c r="AU408" s="18" t="s">
        <v>80</v>
      </c>
      <c r="AY408" s="18" t="s">
        <v>135</v>
      </c>
      <c r="BE408" s="227">
        <f>IF(N408="základní",J408,0)</f>
        <v>0</v>
      </c>
      <c r="BF408" s="227">
        <f>IF(N408="snížená",J408,0)</f>
        <v>0</v>
      </c>
      <c r="BG408" s="227">
        <f>IF(N408="zákl. přenesená",J408,0)</f>
        <v>0</v>
      </c>
      <c r="BH408" s="227">
        <f>IF(N408="sníž. přenesená",J408,0)</f>
        <v>0</v>
      </c>
      <c r="BI408" s="227">
        <f>IF(N408="nulová",J408,0)</f>
        <v>0</v>
      </c>
      <c r="BJ408" s="18" t="s">
        <v>76</v>
      </c>
      <c r="BK408" s="227">
        <f>ROUND(I408*H408,2)</f>
        <v>0</v>
      </c>
      <c r="BL408" s="18" t="s">
        <v>233</v>
      </c>
      <c r="BM408" s="18" t="s">
        <v>556</v>
      </c>
    </row>
    <row r="409" s="1" customFormat="1" ht="14.4" customHeight="1">
      <c r="B409" s="39"/>
      <c r="C409" s="263" t="s">
        <v>557</v>
      </c>
      <c r="D409" s="263" t="s">
        <v>240</v>
      </c>
      <c r="E409" s="264" t="s">
        <v>558</v>
      </c>
      <c r="F409" s="265" t="s">
        <v>559</v>
      </c>
      <c r="G409" s="266" t="s">
        <v>157</v>
      </c>
      <c r="H409" s="267">
        <v>2</v>
      </c>
      <c r="I409" s="268"/>
      <c r="J409" s="269">
        <f>ROUND(I409*H409,2)</f>
        <v>0</v>
      </c>
      <c r="K409" s="265" t="s">
        <v>19</v>
      </c>
      <c r="L409" s="270"/>
      <c r="M409" s="271" t="s">
        <v>19</v>
      </c>
      <c r="N409" s="272" t="s">
        <v>43</v>
      </c>
      <c r="O409" s="80"/>
      <c r="P409" s="225">
        <f>O409*H409</f>
        <v>0</v>
      </c>
      <c r="Q409" s="225">
        <v>0</v>
      </c>
      <c r="R409" s="225">
        <f>Q409*H409</f>
        <v>0</v>
      </c>
      <c r="S409" s="225">
        <v>0</v>
      </c>
      <c r="T409" s="226">
        <f>S409*H409</f>
        <v>0</v>
      </c>
      <c r="AR409" s="18" t="s">
        <v>319</v>
      </c>
      <c r="AT409" s="18" t="s">
        <v>240</v>
      </c>
      <c r="AU409" s="18" t="s">
        <v>80</v>
      </c>
      <c r="AY409" s="18" t="s">
        <v>135</v>
      </c>
      <c r="BE409" s="227">
        <f>IF(N409="základní",J409,0)</f>
        <v>0</v>
      </c>
      <c r="BF409" s="227">
        <f>IF(N409="snížená",J409,0)</f>
        <v>0</v>
      </c>
      <c r="BG409" s="227">
        <f>IF(N409="zákl. přenesená",J409,0)</f>
        <v>0</v>
      </c>
      <c r="BH409" s="227">
        <f>IF(N409="sníž. přenesená",J409,0)</f>
        <v>0</v>
      </c>
      <c r="BI409" s="227">
        <f>IF(N409="nulová",J409,0)</f>
        <v>0</v>
      </c>
      <c r="BJ409" s="18" t="s">
        <v>76</v>
      </c>
      <c r="BK409" s="227">
        <f>ROUND(I409*H409,2)</f>
        <v>0</v>
      </c>
      <c r="BL409" s="18" t="s">
        <v>233</v>
      </c>
      <c r="BM409" s="18" t="s">
        <v>560</v>
      </c>
    </row>
    <row r="410" s="11" customFormat="1" ht="25.92" customHeight="1">
      <c r="B410" s="200"/>
      <c r="C410" s="201"/>
      <c r="D410" s="202" t="s">
        <v>71</v>
      </c>
      <c r="E410" s="203" t="s">
        <v>561</v>
      </c>
      <c r="F410" s="203" t="s">
        <v>562</v>
      </c>
      <c r="G410" s="201"/>
      <c r="H410" s="201"/>
      <c r="I410" s="204"/>
      <c r="J410" s="205">
        <f>BK410</f>
        <v>0</v>
      </c>
      <c r="K410" s="201"/>
      <c r="L410" s="206"/>
      <c r="M410" s="207"/>
      <c r="N410" s="208"/>
      <c r="O410" s="208"/>
      <c r="P410" s="209">
        <f>P411</f>
        <v>0</v>
      </c>
      <c r="Q410" s="208"/>
      <c r="R410" s="209">
        <f>R411</f>
        <v>0</v>
      </c>
      <c r="S410" s="208"/>
      <c r="T410" s="210">
        <f>T411</f>
        <v>0</v>
      </c>
      <c r="AR410" s="211" t="s">
        <v>142</v>
      </c>
      <c r="AT410" s="212" t="s">
        <v>71</v>
      </c>
      <c r="AU410" s="212" t="s">
        <v>72</v>
      </c>
      <c r="AY410" s="211" t="s">
        <v>135</v>
      </c>
      <c r="BK410" s="213">
        <f>BK411</f>
        <v>0</v>
      </c>
    </row>
    <row r="411" s="1" customFormat="1" ht="20.4" customHeight="1">
      <c r="B411" s="39"/>
      <c r="C411" s="216" t="s">
        <v>563</v>
      </c>
      <c r="D411" s="216" t="s">
        <v>137</v>
      </c>
      <c r="E411" s="217" t="s">
        <v>564</v>
      </c>
      <c r="F411" s="218" t="s">
        <v>565</v>
      </c>
      <c r="G411" s="219" t="s">
        <v>551</v>
      </c>
      <c r="H411" s="220">
        <v>50</v>
      </c>
      <c r="I411" s="221"/>
      <c r="J411" s="222">
        <f>ROUND(I411*H411,2)</f>
        <v>0</v>
      </c>
      <c r="K411" s="218" t="s">
        <v>141</v>
      </c>
      <c r="L411" s="44"/>
      <c r="M411" s="284" t="s">
        <v>19</v>
      </c>
      <c r="N411" s="285" t="s">
        <v>43</v>
      </c>
      <c r="O411" s="286"/>
      <c r="P411" s="287">
        <f>O411*H411</f>
        <v>0</v>
      </c>
      <c r="Q411" s="287">
        <v>0</v>
      </c>
      <c r="R411" s="287">
        <f>Q411*H411</f>
        <v>0</v>
      </c>
      <c r="S411" s="287">
        <v>0</v>
      </c>
      <c r="T411" s="288">
        <f>S411*H411</f>
        <v>0</v>
      </c>
      <c r="AR411" s="18" t="s">
        <v>566</v>
      </c>
      <c r="AT411" s="18" t="s">
        <v>137</v>
      </c>
      <c r="AU411" s="18" t="s">
        <v>76</v>
      </c>
      <c r="AY411" s="18" t="s">
        <v>135</v>
      </c>
      <c r="BE411" s="227">
        <f>IF(N411="základní",J411,0)</f>
        <v>0</v>
      </c>
      <c r="BF411" s="227">
        <f>IF(N411="snížená",J411,0)</f>
        <v>0</v>
      </c>
      <c r="BG411" s="227">
        <f>IF(N411="zákl. přenesená",J411,0)</f>
        <v>0</v>
      </c>
      <c r="BH411" s="227">
        <f>IF(N411="sníž. přenesená",J411,0)</f>
        <v>0</v>
      </c>
      <c r="BI411" s="227">
        <f>IF(N411="nulová",J411,0)</f>
        <v>0</v>
      </c>
      <c r="BJ411" s="18" t="s">
        <v>76</v>
      </c>
      <c r="BK411" s="227">
        <f>ROUND(I411*H411,2)</f>
        <v>0</v>
      </c>
      <c r="BL411" s="18" t="s">
        <v>566</v>
      </c>
      <c r="BM411" s="18" t="s">
        <v>567</v>
      </c>
    </row>
    <row r="412" s="1" customFormat="1" ht="6.96" customHeight="1">
      <c r="B412" s="58"/>
      <c r="C412" s="59"/>
      <c r="D412" s="59"/>
      <c r="E412" s="59"/>
      <c r="F412" s="59"/>
      <c r="G412" s="59"/>
      <c r="H412" s="59"/>
      <c r="I412" s="167"/>
      <c r="J412" s="59"/>
      <c r="K412" s="59"/>
      <c r="L412" s="44"/>
    </row>
  </sheetData>
  <sheetProtection sheet="1" autoFilter="0" formatColumns="0" formatRows="0" objects="1" scenarios="1" spinCount="100000" saltValue="qxltQhK7Bv93bPoU/tpOQlsxLmvwRK9I9p47MMotpwkL2G/k4OSW+EI36/47pouRj5lJagMsviqM0waFmoxBsA==" hashValue="t2G6aqf5jzYGn8SDS6AQ1CwogxSiW8bCkUJA7z4v8IZAHQh0ZxtlaS01DVeJDhGY4QkWFNIZX3Pzx3Xrn164kw==" algorithmName="SHA-512" password="CC35"/>
  <autoFilter ref="C103:K411"/>
  <mergeCells count="12">
    <mergeCell ref="E7:H7"/>
    <mergeCell ref="E9:H9"/>
    <mergeCell ref="E11:H11"/>
    <mergeCell ref="E20:H20"/>
    <mergeCell ref="E29:H29"/>
    <mergeCell ref="E50:H50"/>
    <mergeCell ref="E52:H52"/>
    <mergeCell ref="E54:H54"/>
    <mergeCell ref="E92:H92"/>
    <mergeCell ref="E94:H94"/>
    <mergeCell ref="E96:H9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customWidth="1"/>
    <col min="2" max="2" width="1.43" customWidth="1"/>
    <col min="3" max="3" width="3.57" customWidth="1"/>
    <col min="4" max="4" width="3.71" customWidth="1"/>
    <col min="5" max="5" width="14.71" customWidth="1"/>
    <col min="6" max="6" width="86.43" customWidth="1"/>
    <col min="7" max="7" width="7.43" customWidth="1"/>
    <col min="8" max="8" width="9.57" customWidth="1"/>
    <col min="9" max="9" width="12.14" style="136" customWidth="1"/>
    <col min="10" max="10" width="20.14" customWidth="1"/>
    <col min="11" max="11" width="13.29" customWidth="1"/>
    <col min="12" max="12" width="8" customWidth="1"/>
    <col min="13" max="13" width="9.29" hidden="1" customWidth="1"/>
    <col min="14" max="14" width="9.14" hidden="1"/>
    <col min="15" max="15" width="12.14" hidden="1" customWidth="1"/>
    <col min="16" max="16" width="12.14" hidden="1" customWidth="1"/>
    <col min="17" max="17" width="12.14" hidden="1" customWidth="1"/>
    <col min="18" max="18" width="12.14" hidden="1" customWidth="1"/>
    <col min="19" max="19" width="12.14" hidden="1" customWidth="1"/>
    <col min="20" max="20" width="12.14"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2" ht="36.96" customHeight="1">
      <c r="L2"/>
      <c r="AT2" s="18" t="s">
        <v>91</v>
      </c>
    </row>
    <row r="3" ht="6.96" customHeight="1">
      <c r="B3" s="137"/>
      <c r="C3" s="138"/>
      <c r="D3" s="138"/>
      <c r="E3" s="138"/>
      <c r="F3" s="138"/>
      <c r="G3" s="138"/>
      <c r="H3" s="138"/>
      <c r="I3" s="139"/>
      <c r="J3" s="138"/>
      <c r="K3" s="138"/>
      <c r="L3" s="21"/>
      <c r="AT3" s="18" t="s">
        <v>80</v>
      </c>
    </row>
    <row r="4" ht="24.96" customHeight="1">
      <c r="B4" s="21"/>
      <c r="D4" s="140" t="s">
        <v>92</v>
      </c>
      <c r="L4" s="21"/>
      <c r="M4" s="25" t="s">
        <v>10</v>
      </c>
      <c r="AT4" s="18" t="s">
        <v>4</v>
      </c>
    </row>
    <row r="5" ht="6.96" customHeight="1">
      <c r="B5" s="21"/>
      <c r="L5" s="21"/>
    </row>
    <row r="6" ht="12" customHeight="1">
      <c r="B6" s="21"/>
      <c r="D6" s="141" t="s">
        <v>16</v>
      </c>
      <c r="L6" s="21"/>
    </row>
    <row r="7" ht="14.4" customHeight="1">
      <c r="B7" s="21"/>
      <c r="E7" s="142" t="str">
        <f>'Rekapitulace zakázky'!K6</f>
        <v>Oprava soc.zařízení - stavební část, EL a ZTI (voda + kanalizace) v objektu Volgogradská 32a,Ostrava - Zábřeh - 1. ETAPA</v>
      </c>
      <c r="F7" s="141"/>
      <c r="G7" s="141"/>
      <c r="H7" s="141"/>
      <c r="L7" s="21"/>
    </row>
    <row r="8" ht="12" customHeight="1">
      <c r="B8" s="21"/>
      <c r="D8" s="141" t="s">
        <v>93</v>
      </c>
      <c r="L8" s="21"/>
    </row>
    <row r="9" s="1" customFormat="1" ht="14.4" customHeight="1">
      <c r="B9" s="44"/>
      <c r="E9" s="142" t="s">
        <v>568</v>
      </c>
      <c r="F9" s="1"/>
      <c r="G9" s="1"/>
      <c r="H9" s="1"/>
      <c r="I9" s="143"/>
      <c r="L9" s="44"/>
    </row>
    <row r="10" s="1" customFormat="1" ht="12" customHeight="1">
      <c r="B10" s="44"/>
      <c r="D10" s="141" t="s">
        <v>95</v>
      </c>
      <c r="I10" s="143"/>
      <c r="L10" s="44"/>
    </row>
    <row r="11" s="1" customFormat="1" ht="36.96" customHeight="1">
      <c r="B11" s="44"/>
      <c r="E11" s="144" t="s">
        <v>569</v>
      </c>
      <c r="F11" s="1"/>
      <c r="G11" s="1"/>
      <c r="H11" s="1"/>
      <c r="I11" s="143"/>
      <c r="L11" s="44"/>
    </row>
    <row r="12" s="1" customFormat="1">
      <c r="B12" s="44"/>
      <c r="I12" s="143"/>
      <c r="L12" s="44"/>
    </row>
    <row r="13" s="1" customFormat="1" ht="12" customHeight="1">
      <c r="B13" s="44"/>
      <c r="D13" s="141" t="s">
        <v>18</v>
      </c>
      <c r="F13" s="18" t="s">
        <v>19</v>
      </c>
      <c r="I13" s="145" t="s">
        <v>20</v>
      </c>
      <c r="J13" s="18" t="s">
        <v>19</v>
      </c>
      <c r="L13" s="44"/>
    </row>
    <row r="14" s="1" customFormat="1" ht="12" customHeight="1">
      <c r="B14" s="44"/>
      <c r="D14" s="141" t="s">
        <v>21</v>
      </c>
      <c r="F14" s="18" t="s">
        <v>22</v>
      </c>
      <c r="I14" s="145" t="s">
        <v>23</v>
      </c>
      <c r="J14" s="146" t="str">
        <f>'Rekapitulace zakázky'!AN8</f>
        <v>23. 3. 2019</v>
      </c>
      <c r="L14" s="44"/>
    </row>
    <row r="15" s="1" customFormat="1" ht="10.8" customHeight="1">
      <c r="B15" s="44"/>
      <c r="I15" s="143"/>
      <c r="L15" s="44"/>
    </row>
    <row r="16" s="1" customFormat="1" ht="12" customHeight="1">
      <c r="B16" s="44"/>
      <c r="D16" s="141" t="s">
        <v>25</v>
      </c>
      <c r="I16" s="145" t="s">
        <v>26</v>
      </c>
      <c r="J16" s="18" t="s">
        <v>19</v>
      </c>
      <c r="L16" s="44"/>
    </row>
    <row r="17" s="1" customFormat="1" ht="18" customHeight="1">
      <c r="B17" s="44"/>
      <c r="E17" s="18" t="s">
        <v>27</v>
      </c>
      <c r="I17" s="145" t="s">
        <v>28</v>
      </c>
      <c r="J17" s="18" t="s">
        <v>19</v>
      </c>
      <c r="L17" s="44"/>
    </row>
    <row r="18" s="1" customFormat="1" ht="6.96" customHeight="1">
      <c r="B18" s="44"/>
      <c r="I18" s="143"/>
      <c r="L18" s="44"/>
    </row>
    <row r="19" s="1" customFormat="1" ht="12" customHeight="1">
      <c r="B19" s="44"/>
      <c r="D19" s="141" t="s">
        <v>29</v>
      </c>
      <c r="I19" s="145" t="s">
        <v>26</v>
      </c>
      <c r="J19" s="34" t="str">
        <f>'Rekapitulace zakázky'!AN13</f>
        <v>Vyplň údaj</v>
      </c>
      <c r="L19" s="44"/>
    </row>
    <row r="20" s="1" customFormat="1" ht="18" customHeight="1">
      <c r="B20" s="44"/>
      <c r="E20" s="34" t="str">
        <f>'Rekapitulace zakázky'!E14</f>
        <v>Vyplň údaj</v>
      </c>
      <c r="F20" s="18"/>
      <c r="G20" s="18"/>
      <c r="H20" s="18"/>
      <c r="I20" s="145" t="s">
        <v>28</v>
      </c>
      <c r="J20" s="34" t="str">
        <f>'Rekapitulace zakázky'!AN14</f>
        <v>Vyplň údaj</v>
      </c>
      <c r="L20" s="44"/>
    </row>
    <row r="21" s="1" customFormat="1" ht="6.96" customHeight="1">
      <c r="B21" s="44"/>
      <c r="I21" s="143"/>
      <c r="L21" s="44"/>
    </row>
    <row r="22" s="1" customFormat="1" ht="12" customHeight="1">
      <c r="B22" s="44"/>
      <c r="D22" s="141" t="s">
        <v>31</v>
      </c>
      <c r="I22" s="145" t="s">
        <v>26</v>
      </c>
      <c r="J22" s="18" t="s">
        <v>19</v>
      </c>
      <c r="L22" s="44"/>
    </row>
    <row r="23" s="1" customFormat="1" ht="18" customHeight="1">
      <c r="B23" s="44"/>
      <c r="E23" s="18" t="s">
        <v>32</v>
      </c>
      <c r="I23" s="145" t="s">
        <v>28</v>
      </c>
      <c r="J23" s="18" t="s">
        <v>19</v>
      </c>
      <c r="L23" s="44"/>
    </row>
    <row r="24" s="1" customFormat="1" ht="6.96" customHeight="1">
      <c r="B24" s="44"/>
      <c r="I24" s="143"/>
      <c r="L24" s="44"/>
    </row>
    <row r="25" s="1" customFormat="1" ht="12" customHeight="1">
      <c r="B25" s="44"/>
      <c r="D25" s="141" t="s">
        <v>34</v>
      </c>
      <c r="I25" s="145" t="s">
        <v>26</v>
      </c>
      <c r="J25" s="18" t="s">
        <v>19</v>
      </c>
      <c r="L25" s="44"/>
    </row>
    <row r="26" s="1" customFormat="1" ht="18" customHeight="1">
      <c r="B26" s="44"/>
      <c r="E26" s="18" t="s">
        <v>35</v>
      </c>
      <c r="I26" s="145" t="s">
        <v>28</v>
      </c>
      <c r="J26" s="18" t="s">
        <v>19</v>
      </c>
      <c r="L26" s="44"/>
    </row>
    <row r="27" s="1" customFormat="1" ht="6.96" customHeight="1">
      <c r="B27" s="44"/>
      <c r="I27" s="143"/>
      <c r="L27" s="44"/>
    </row>
    <row r="28" s="1" customFormat="1" ht="12" customHeight="1">
      <c r="B28" s="44"/>
      <c r="D28" s="141" t="s">
        <v>36</v>
      </c>
      <c r="I28" s="143"/>
      <c r="L28" s="44"/>
    </row>
    <row r="29" s="7" customFormat="1" ht="14.4" customHeight="1">
      <c r="B29" s="147"/>
      <c r="E29" s="148" t="s">
        <v>19</v>
      </c>
      <c r="F29" s="148"/>
      <c r="G29" s="148"/>
      <c r="H29" s="148"/>
      <c r="I29" s="149"/>
      <c r="L29" s="147"/>
    </row>
    <row r="30" s="1" customFormat="1" ht="6.96" customHeight="1">
      <c r="B30" s="44"/>
      <c r="I30" s="143"/>
      <c r="L30" s="44"/>
    </row>
    <row r="31" s="1" customFormat="1" ht="6.96" customHeight="1">
      <c r="B31" s="44"/>
      <c r="D31" s="72"/>
      <c r="E31" s="72"/>
      <c r="F31" s="72"/>
      <c r="G31" s="72"/>
      <c r="H31" s="72"/>
      <c r="I31" s="150"/>
      <c r="J31" s="72"/>
      <c r="K31" s="72"/>
      <c r="L31" s="44"/>
    </row>
    <row r="32" s="1" customFormat="1" ht="25.44" customHeight="1">
      <c r="B32" s="44"/>
      <c r="D32" s="151" t="s">
        <v>38</v>
      </c>
      <c r="I32" s="143"/>
      <c r="J32" s="152">
        <f>ROUND(J89, 2)</f>
        <v>0</v>
      </c>
      <c r="L32" s="44"/>
    </row>
    <row r="33" s="1" customFormat="1" ht="6.96" customHeight="1">
      <c r="B33" s="44"/>
      <c r="D33" s="72"/>
      <c r="E33" s="72"/>
      <c r="F33" s="72"/>
      <c r="G33" s="72"/>
      <c r="H33" s="72"/>
      <c r="I33" s="150"/>
      <c r="J33" s="72"/>
      <c r="K33" s="72"/>
      <c r="L33" s="44"/>
    </row>
    <row r="34" s="1" customFormat="1" ht="14.4" customHeight="1">
      <c r="B34" s="44"/>
      <c r="F34" s="153" t="s">
        <v>40</v>
      </c>
      <c r="I34" s="154" t="s">
        <v>39</v>
      </c>
      <c r="J34" s="153" t="s">
        <v>41</v>
      </c>
      <c r="L34" s="44"/>
    </row>
    <row r="35" s="1" customFormat="1" ht="14.4" customHeight="1">
      <c r="B35" s="44"/>
      <c r="D35" s="141" t="s">
        <v>42</v>
      </c>
      <c r="E35" s="141" t="s">
        <v>43</v>
      </c>
      <c r="F35" s="155">
        <f>ROUND((SUM(BE89:BE96)),  2)</f>
        <v>0</v>
      </c>
      <c r="I35" s="156">
        <v>0.20999999999999999</v>
      </c>
      <c r="J35" s="155">
        <f>ROUND(((SUM(BE89:BE96))*I35),  2)</f>
        <v>0</v>
      </c>
      <c r="L35" s="44"/>
    </row>
    <row r="36" s="1" customFormat="1" ht="14.4" customHeight="1">
      <c r="B36" s="44"/>
      <c r="E36" s="141" t="s">
        <v>44</v>
      </c>
      <c r="F36" s="155">
        <f>ROUND((SUM(BF89:BF96)),  2)</f>
        <v>0</v>
      </c>
      <c r="I36" s="156">
        <v>0.14999999999999999</v>
      </c>
      <c r="J36" s="155">
        <f>ROUND(((SUM(BF89:BF96))*I36),  2)</f>
        <v>0</v>
      </c>
      <c r="L36" s="44"/>
    </row>
    <row r="37" hidden="1" s="1" customFormat="1" ht="14.4" customHeight="1">
      <c r="B37" s="44"/>
      <c r="E37" s="141" t="s">
        <v>45</v>
      </c>
      <c r="F37" s="155">
        <f>ROUND((SUM(BG89:BG96)),  2)</f>
        <v>0</v>
      </c>
      <c r="I37" s="156">
        <v>0.20999999999999999</v>
      </c>
      <c r="J37" s="155">
        <f>0</f>
        <v>0</v>
      </c>
      <c r="L37" s="44"/>
    </row>
    <row r="38" hidden="1" s="1" customFormat="1" ht="14.4" customHeight="1">
      <c r="B38" s="44"/>
      <c r="E38" s="141" t="s">
        <v>46</v>
      </c>
      <c r="F38" s="155">
        <f>ROUND((SUM(BH89:BH96)),  2)</f>
        <v>0</v>
      </c>
      <c r="I38" s="156">
        <v>0.14999999999999999</v>
      </c>
      <c r="J38" s="155">
        <f>0</f>
        <v>0</v>
      </c>
      <c r="L38" s="44"/>
    </row>
    <row r="39" hidden="1" s="1" customFormat="1" ht="14.4" customHeight="1">
      <c r="B39" s="44"/>
      <c r="E39" s="141" t="s">
        <v>47</v>
      </c>
      <c r="F39" s="155">
        <f>ROUND((SUM(BI89:BI96)),  2)</f>
        <v>0</v>
      </c>
      <c r="I39" s="156">
        <v>0</v>
      </c>
      <c r="J39" s="155">
        <f>0</f>
        <v>0</v>
      </c>
      <c r="L39" s="44"/>
    </row>
    <row r="40" s="1" customFormat="1" ht="6.96" customHeight="1">
      <c r="B40" s="44"/>
      <c r="I40" s="143"/>
      <c r="L40" s="44"/>
    </row>
    <row r="41" s="1" customFormat="1" ht="25.44" customHeight="1">
      <c r="B41" s="44"/>
      <c r="C41" s="157"/>
      <c r="D41" s="158" t="s">
        <v>48</v>
      </c>
      <c r="E41" s="159"/>
      <c r="F41" s="159"/>
      <c r="G41" s="160" t="s">
        <v>49</v>
      </c>
      <c r="H41" s="161" t="s">
        <v>50</v>
      </c>
      <c r="I41" s="162"/>
      <c r="J41" s="163">
        <f>SUM(J32:J39)</f>
        <v>0</v>
      </c>
      <c r="K41" s="164"/>
      <c r="L41" s="44"/>
    </row>
    <row r="42" s="1" customFormat="1" ht="14.4" customHeight="1">
      <c r="B42" s="165"/>
      <c r="C42" s="166"/>
      <c r="D42" s="166"/>
      <c r="E42" s="166"/>
      <c r="F42" s="166"/>
      <c r="G42" s="166"/>
      <c r="H42" s="166"/>
      <c r="I42" s="167"/>
      <c r="J42" s="166"/>
      <c r="K42" s="166"/>
      <c r="L42" s="44"/>
    </row>
    <row r="46" s="1" customFormat="1" ht="6.96" customHeight="1">
      <c r="B46" s="168"/>
      <c r="C46" s="169"/>
      <c r="D46" s="169"/>
      <c r="E46" s="169"/>
      <c r="F46" s="169"/>
      <c r="G46" s="169"/>
      <c r="H46" s="169"/>
      <c r="I46" s="170"/>
      <c r="J46" s="169"/>
      <c r="K46" s="169"/>
      <c r="L46" s="44"/>
    </row>
    <row r="47" s="1" customFormat="1" ht="24.96" customHeight="1">
      <c r="B47" s="39"/>
      <c r="C47" s="24" t="s">
        <v>97</v>
      </c>
      <c r="D47" s="40"/>
      <c r="E47" s="40"/>
      <c r="F47" s="40"/>
      <c r="G47" s="40"/>
      <c r="H47" s="40"/>
      <c r="I47" s="143"/>
      <c r="J47" s="40"/>
      <c r="K47" s="40"/>
      <c r="L47" s="44"/>
    </row>
    <row r="48" s="1" customFormat="1" ht="6.96" customHeight="1">
      <c r="B48" s="39"/>
      <c r="C48" s="40"/>
      <c r="D48" s="40"/>
      <c r="E48" s="40"/>
      <c r="F48" s="40"/>
      <c r="G48" s="40"/>
      <c r="H48" s="40"/>
      <c r="I48" s="143"/>
      <c r="J48" s="40"/>
      <c r="K48" s="40"/>
      <c r="L48" s="44"/>
    </row>
    <row r="49" s="1" customFormat="1" ht="12" customHeight="1">
      <c r="B49" s="39"/>
      <c r="C49" s="33" t="s">
        <v>16</v>
      </c>
      <c r="D49" s="40"/>
      <c r="E49" s="40"/>
      <c r="F49" s="40"/>
      <c r="G49" s="40"/>
      <c r="H49" s="40"/>
      <c r="I49" s="143"/>
      <c r="J49" s="40"/>
      <c r="K49" s="40"/>
      <c r="L49" s="44"/>
    </row>
    <row r="50" s="1" customFormat="1" ht="14.4" customHeight="1">
      <c r="B50" s="39"/>
      <c r="C50" s="40"/>
      <c r="D50" s="40"/>
      <c r="E50" s="171" t="str">
        <f>E7</f>
        <v>Oprava soc.zařízení - stavební část, EL a ZTI (voda + kanalizace) v objektu Volgogradská 32a,Ostrava - Zábřeh - 1. ETAPA</v>
      </c>
      <c r="F50" s="33"/>
      <c r="G50" s="33"/>
      <c r="H50" s="33"/>
      <c r="I50" s="143"/>
      <c r="J50" s="40"/>
      <c r="K50" s="40"/>
      <c r="L50" s="44"/>
    </row>
    <row r="51" ht="12" customHeight="1">
      <c r="B51" s="22"/>
      <c r="C51" s="33" t="s">
        <v>93</v>
      </c>
      <c r="D51" s="23"/>
      <c r="E51" s="23"/>
      <c r="F51" s="23"/>
      <c r="G51" s="23"/>
      <c r="H51" s="23"/>
      <c r="I51" s="136"/>
      <c r="J51" s="23"/>
      <c r="K51" s="23"/>
      <c r="L51" s="21"/>
    </row>
    <row r="52" s="1" customFormat="1" ht="14.4" customHeight="1">
      <c r="B52" s="39"/>
      <c r="C52" s="40"/>
      <c r="D52" s="40"/>
      <c r="E52" s="171" t="s">
        <v>568</v>
      </c>
      <c r="F52" s="40"/>
      <c r="G52" s="40"/>
      <c r="H52" s="40"/>
      <c r="I52" s="143"/>
      <c r="J52" s="40"/>
      <c r="K52" s="40"/>
      <c r="L52" s="44"/>
    </row>
    <row r="53" s="1" customFormat="1" ht="12" customHeight="1">
      <c r="B53" s="39"/>
      <c r="C53" s="33" t="s">
        <v>95</v>
      </c>
      <c r="D53" s="40"/>
      <c r="E53" s="40"/>
      <c r="F53" s="40"/>
      <c r="G53" s="40"/>
      <c r="H53" s="40"/>
      <c r="I53" s="143"/>
      <c r="J53" s="40"/>
      <c r="K53" s="40"/>
      <c r="L53" s="44"/>
    </row>
    <row r="54" s="1" customFormat="1" ht="14.4" customHeight="1">
      <c r="B54" s="39"/>
      <c r="C54" s="40"/>
      <c r="D54" s="40"/>
      <c r="E54" s="65" t="str">
        <f>E11</f>
        <v xml:space="preserve">2.1 - Soupis prací - Vedlejší a ostatní náklady  </v>
      </c>
      <c r="F54" s="40"/>
      <c r="G54" s="40"/>
      <c r="H54" s="40"/>
      <c r="I54" s="143"/>
      <c r="J54" s="40"/>
      <c r="K54" s="40"/>
      <c r="L54" s="44"/>
    </row>
    <row r="55" s="1" customFormat="1" ht="6.96" customHeight="1">
      <c r="B55" s="39"/>
      <c r="C55" s="40"/>
      <c r="D55" s="40"/>
      <c r="E55" s="40"/>
      <c r="F55" s="40"/>
      <c r="G55" s="40"/>
      <c r="H55" s="40"/>
      <c r="I55" s="143"/>
      <c r="J55" s="40"/>
      <c r="K55" s="40"/>
      <c r="L55" s="44"/>
    </row>
    <row r="56" s="1" customFormat="1" ht="12" customHeight="1">
      <c r="B56" s="39"/>
      <c r="C56" s="33" t="s">
        <v>21</v>
      </c>
      <c r="D56" s="40"/>
      <c r="E56" s="40"/>
      <c r="F56" s="28" t="str">
        <f>F14</f>
        <v xml:space="preserve"> </v>
      </c>
      <c r="G56" s="40"/>
      <c r="H56" s="40"/>
      <c r="I56" s="145" t="s">
        <v>23</v>
      </c>
      <c r="J56" s="68" t="str">
        <f>IF(J14="","",J14)</f>
        <v>23. 3. 2019</v>
      </c>
      <c r="K56" s="40"/>
      <c r="L56" s="44"/>
    </row>
    <row r="57" s="1" customFormat="1" ht="6.96" customHeight="1">
      <c r="B57" s="39"/>
      <c r="C57" s="40"/>
      <c r="D57" s="40"/>
      <c r="E57" s="40"/>
      <c r="F57" s="40"/>
      <c r="G57" s="40"/>
      <c r="H57" s="40"/>
      <c r="I57" s="143"/>
      <c r="J57" s="40"/>
      <c r="K57" s="40"/>
      <c r="L57" s="44"/>
    </row>
    <row r="58" s="1" customFormat="1" ht="12.6" customHeight="1">
      <c r="B58" s="39"/>
      <c r="C58" s="33" t="s">
        <v>25</v>
      </c>
      <c r="D58" s="40"/>
      <c r="E58" s="40"/>
      <c r="F58" s="28" t="str">
        <f>E17</f>
        <v>SMO,Městský obvod Ostrava.Jih</v>
      </c>
      <c r="G58" s="40"/>
      <c r="H58" s="40"/>
      <c r="I58" s="145" t="s">
        <v>31</v>
      </c>
      <c r="J58" s="37" t="str">
        <f>E23</f>
        <v>Ing. Jaromír Provazník</v>
      </c>
      <c r="K58" s="40"/>
      <c r="L58" s="44"/>
    </row>
    <row r="59" s="1" customFormat="1" ht="12.6" customHeight="1">
      <c r="B59" s="39"/>
      <c r="C59" s="33" t="s">
        <v>29</v>
      </c>
      <c r="D59" s="40"/>
      <c r="E59" s="40"/>
      <c r="F59" s="28" t="str">
        <f>IF(E20="","",E20)</f>
        <v>Vyplň údaj</v>
      </c>
      <c r="G59" s="40"/>
      <c r="H59" s="40"/>
      <c r="I59" s="145" t="s">
        <v>34</v>
      </c>
      <c r="J59" s="37" t="str">
        <f>E26</f>
        <v>Kolková</v>
      </c>
      <c r="K59" s="40"/>
      <c r="L59" s="44"/>
    </row>
    <row r="60" s="1" customFormat="1" ht="10.32" customHeight="1">
      <c r="B60" s="39"/>
      <c r="C60" s="40"/>
      <c r="D60" s="40"/>
      <c r="E60" s="40"/>
      <c r="F60" s="40"/>
      <c r="G60" s="40"/>
      <c r="H60" s="40"/>
      <c r="I60" s="143"/>
      <c r="J60" s="40"/>
      <c r="K60" s="40"/>
      <c r="L60" s="44"/>
    </row>
    <row r="61" s="1" customFormat="1" ht="29.28" customHeight="1">
      <c r="B61" s="39"/>
      <c r="C61" s="172" t="s">
        <v>98</v>
      </c>
      <c r="D61" s="173"/>
      <c r="E61" s="173"/>
      <c r="F61" s="173"/>
      <c r="G61" s="173"/>
      <c r="H61" s="173"/>
      <c r="I61" s="174"/>
      <c r="J61" s="175" t="s">
        <v>99</v>
      </c>
      <c r="K61" s="173"/>
      <c r="L61" s="44"/>
    </row>
    <row r="62" s="1" customFormat="1" ht="10.32" customHeight="1">
      <c r="B62" s="39"/>
      <c r="C62" s="40"/>
      <c r="D62" s="40"/>
      <c r="E62" s="40"/>
      <c r="F62" s="40"/>
      <c r="G62" s="40"/>
      <c r="H62" s="40"/>
      <c r="I62" s="143"/>
      <c r="J62" s="40"/>
      <c r="K62" s="40"/>
      <c r="L62" s="44"/>
    </row>
    <row r="63" s="1" customFormat="1" ht="22.8" customHeight="1">
      <c r="B63" s="39"/>
      <c r="C63" s="176" t="s">
        <v>70</v>
      </c>
      <c r="D63" s="40"/>
      <c r="E63" s="40"/>
      <c r="F63" s="40"/>
      <c r="G63" s="40"/>
      <c r="H63" s="40"/>
      <c r="I63" s="143"/>
      <c r="J63" s="98">
        <f>J89</f>
        <v>0</v>
      </c>
      <c r="K63" s="40"/>
      <c r="L63" s="44"/>
      <c r="AU63" s="18" t="s">
        <v>100</v>
      </c>
    </row>
    <row r="64" s="8" customFormat="1" ht="24.96" customHeight="1">
      <c r="B64" s="177"/>
      <c r="C64" s="178"/>
      <c r="D64" s="179" t="s">
        <v>570</v>
      </c>
      <c r="E64" s="180"/>
      <c r="F64" s="180"/>
      <c r="G64" s="180"/>
      <c r="H64" s="180"/>
      <c r="I64" s="181"/>
      <c r="J64" s="182">
        <f>J90</f>
        <v>0</v>
      </c>
      <c r="K64" s="178"/>
      <c r="L64" s="183"/>
    </row>
    <row r="65" s="9" customFormat="1" ht="19.92" customHeight="1">
      <c r="B65" s="184"/>
      <c r="C65" s="122"/>
      <c r="D65" s="185" t="s">
        <v>571</v>
      </c>
      <c r="E65" s="186"/>
      <c r="F65" s="186"/>
      <c r="G65" s="186"/>
      <c r="H65" s="186"/>
      <c r="I65" s="187"/>
      <c r="J65" s="188">
        <f>J91</f>
        <v>0</v>
      </c>
      <c r="K65" s="122"/>
      <c r="L65" s="189"/>
    </row>
    <row r="66" s="9" customFormat="1" ht="19.92" customHeight="1">
      <c r="B66" s="184"/>
      <c r="C66" s="122"/>
      <c r="D66" s="185" t="s">
        <v>572</v>
      </c>
      <c r="E66" s="186"/>
      <c r="F66" s="186"/>
      <c r="G66" s="186"/>
      <c r="H66" s="186"/>
      <c r="I66" s="187"/>
      <c r="J66" s="188">
        <f>J93</f>
        <v>0</v>
      </c>
      <c r="K66" s="122"/>
      <c r="L66" s="189"/>
    </row>
    <row r="67" s="9" customFormat="1" ht="19.92" customHeight="1">
      <c r="B67" s="184"/>
      <c r="C67" s="122"/>
      <c r="D67" s="185" t="s">
        <v>573</v>
      </c>
      <c r="E67" s="186"/>
      <c r="F67" s="186"/>
      <c r="G67" s="186"/>
      <c r="H67" s="186"/>
      <c r="I67" s="187"/>
      <c r="J67" s="188">
        <f>J95</f>
        <v>0</v>
      </c>
      <c r="K67" s="122"/>
      <c r="L67" s="189"/>
    </row>
    <row r="68" s="1" customFormat="1" ht="21.84" customHeight="1">
      <c r="B68" s="39"/>
      <c r="C68" s="40"/>
      <c r="D68" s="40"/>
      <c r="E68" s="40"/>
      <c r="F68" s="40"/>
      <c r="G68" s="40"/>
      <c r="H68" s="40"/>
      <c r="I68" s="143"/>
      <c r="J68" s="40"/>
      <c r="K68" s="40"/>
      <c r="L68" s="44"/>
    </row>
    <row r="69" s="1" customFormat="1" ht="6.96" customHeight="1">
      <c r="B69" s="58"/>
      <c r="C69" s="59"/>
      <c r="D69" s="59"/>
      <c r="E69" s="59"/>
      <c r="F69" s="59"/>
      <c r="G69" s="59"/>
      <c r="H69" s="59"/>
      <c r="I69" s="167"/>
      <c r="J69" s="59"/>
      <c r="K69" s="59"/>
      <c r="L69" s="44"/>
    </row>
    <row r="73" s="1" customFormat="1" ht="6.96" customHeight="1">
      <c r="B73" s="60"/>
      <c r="C73" s="61"/>
      <c r="D73" s="61"/>
      <c r="E73" s="61"/>
      <c r="F73" s="61"/>
      <c r="G73" s="61"/>
      <c r="H73" s="61"/>
      <c r="I73" s="170"/>
      <c r="J73" s="61"/>
      <c r="K73" s="61"/>
      <c r="L73" s="44"/>
    </row>
    <row r="74" s="1" customFormat="1" ht="24.96" customHeight="1">
      <c r="B74" s="39"/>
      <c r="C74" s="24" t="s">
        <v>120</v>
      </c>
      <c r="D74" s="40"/>
      <c r="E74" s="40"/>
      <c r="F74" s="40"/>
      <c r="G74" s="40"/>
      <c r="H74" s="40"/>
      <c r="I74" s="143"/>
      <c r="J74" s="40"/>
      <c r="K74" s="40"/>
      <c r="L74" s="44"/>
    </row>
    <row r="75" s="1" customFormat="1" ht="6.96" customHeight="1">
      <c r="B75" s="39"/>
      <c r="C75" s="40"/>
      <c r="D75" s="40"/>
      <c r="E75" s="40"/>
      <c r="F75" s="40"/>
      <c r="G75" s="40"/>
      <c r="H75" s="40"/>
      <c r="I75" s="143"/>
      <c r="J75" s="40"/>
      <c r="K75" s="40"/>
      <c r="L75" s="44"/>
    </row>
    <row r="76" s="1" customFormat="1" ht="12" customHeight="1">
      <c r="B76" s="39"/>
      <c r="C76" s="33" t="s">
        <v>16</v>
      </c>
      <c r="D76" s="40"/>
      <c r="E76" s="40"/>
      <c r="F76" s="40"/>
      <c r="G76" s="40"/>
      <c r="H76" s="40"/>
      <c r="I76" s="143"/>
      <c r="J76" s="40"/>
      <c r="K76" s="40"/>
      <c r="L76" s="44"/>
    </row>
    <row r="77" s="1" customFormat="1" ht="14.4" customHeight="1">
      <c r="B77" s="39"/>
      <c r="C77" s="40"/>
      <c r="D77" s="40"/>
      <c r="E77" s="171" t="str">
        <f>E7</f>
        <v>Oprava soc.zařízení - stavební část, EL a ZTI (voda + kanalizace) v objektu Volgogradská 32a,Ostrava - Zábřeh - 1. ETAPA</v>
      </c>
      <c r="F77" s="33"/>
      <c r="G77" s="33"/>
      <c r="H77" s="33"/>
      <c r="I77" s="143"/>
      <c r="J77" s="40"/>
      <c r="K77" s="40"/>
      <c r="L77" s="44"/>
    </row>
    <row r="78" ht="12" customHeight="1">
      <c r="B78" s="22"/>
      <c r="C78" s="33" t="s">
        <v>93</v>
      </c>
      <c r="D78" s="23"/>
      <c r="E78" s="23"/>
      <c r="F78" s="23"/>
      <c r="G78" s="23"/>
      <c r="H78" s="23"/>
      <c r="I78" s="136"/>
      <c r="J78" s="23"/>
      <c r="K78" s="23"/>
      <c r="L78" s="21"/>
    </row>
    <row r="79" s="1" customFormat="1" ht="14.4" customHeight="1">
      <c r="B79" s="39"/>
      <c r="C79" s="40"/>
      <c r="D79" s="40"/>
      <c r="E79" s="171" t="s">
        <v>568</v>
      </c>
      <c r="F79" s="40"/>
      <c r="G79" s="40"/>
      <c r="H79" s="40"/>
      <c r="I79" s="143"/>
      <c r="J79" s="40"/>
      <c r="K79" s="40"/>
      <c r="L79" s="44"/>
    </row>
    <row r="80" s="1" customFormat="1" ht="12" customHeight="1">
      <c r="B80" s="39"/>
      <c r="C80" s="33" t="s">
        <v>95</v>
      </c>
      <c r="D80" s="40"/>
      <c r="E80" s="40"/>
      <c r="F80" s="40"/>
      <c r="G80" s="40"/>
      <c r="H80" s="40"/>
      <c r="I80" s="143"/>
      <c r="J80" s="40"/>
      <c r="K80" s="40"/>
      <c r="L80" s="44"/>
    </row>
    <row r="81" s="1" customFormat="1" ht="14.4" customHeight="1">
      <c r="B81" s="39"/>
      <c r="C81" s="40"/>
      <c r="D81" s="40"/>
      <c r="E81" s="65" t="str">
        <f>E11</f>
        <v xml:space="preserve">2.1 - Soupis prací - Vedlejší a ostatní náklady  </v>
      </c>
      <c r="F81" s="40"/>
      <c r="G81" s="40"/>
      <c r="H81" s="40"/>
      <c r="I81" s="143"/>
      <c r="J81" s="40"/>
      <c r="K81" s="40"/>
      <c r="L81" s="44"/>
    </row>
    <row r="82" s="1" customFormat="1" ht="6.96" customHeight="1">
      <c r="B82" s="39"/>
      <c r="C82" s="40"/>
      <c r="D82" s="40"/>
      <c r="E82" s="40"/>
      <c r="F82" s="40"/>
      <c r="G82" s="40"/>
      <c r="H82" s="40"/>
      <c r="I82" s="143"/>
      <c r="J82" s="40"/>
      <c r="K82" s="40"/>
      <c r="L82" s="44"/>
    </row>
    <row r="83" s="1" customFormat="1" ht="12" customHeight="1">
      <c r="B83" s="39"/>
      <c r="C83" s="33" t="s">
        <v>21</v>
      </c>
      <c r="D83" s="40"/>
      <c r="E83" s="40"/>
      <c r="F83" s="28" t="str">
        <f>F14</f>
        <v xml:space="preserve"> </v>
      </c>
      <c r="G83" s="40"/>
      <c r="H83" s="40"/>
      <c r="I83" s="145" t="s">
        <v>23</v>
      </c>
      <c r="J83" s="68" t="str">
        <f>IF(J14="","",J14)</f>
        <v>23. 3. 2019</v>
      </c>
      <c r="K83" s="40"/>
      <c r="L83" s="44"/>
    </row>
    <row r="84" s="1" customFormat="1" ht="6.96" customHeight="1">
      <c r="B84" s="39"/>
      <c r="C84" s="40"/>
      <c r="D84" s="40"/>
      <c r="E84" s="40"/>
      <c r="F84" s="40"/>
      <c r="G84" s="40"/>
      <c r="H84" s="40"/>
      <c r="I84" s="143"/>
      <c r="J84" s="40"/>
      <c r="K84" s="40"/>
      <c r="L84" s="44"/>
    </row>
    <row r="85" s="1" customFormat="1" ht="12.6" customHeight="1">
      <c r="B85" s="39"/>
      <c r="C85" s="33" t="s">
        <v>25</v>
      </c>
      <c r="D85" s="40"/>
      <c r="E85" s="40"/>
      <c r="F85" s="28" t="str">
        <f>E17</f>
        <v>SMO,Městský obvod Ostrava.Jih</v>
      </c>
      <c r="G85" s="40"/>
      <c r="H85" s="40"/>
      <c r="I85" s="145" t="s">
        <v>31</v>
      </c>
      <c r="J85" s="37" t="str">
        <f>E23</f>
        <v>Ing. Jaromír Provazník</v>
      </c>
      <c r="K85" s="40"/>
      <c r="L85" s="44"/>
    </row>
    <row r="86" s="1" customFormat="1" ht="12.6" customHeight="1">
      <c r="B86" s="39"/>
      <c r="C86" s="33" t="s">
        <v>29</v>
      </c>
      <c r="D86" s="40"/>
      <c r="E86" s="40"/>
      <c r="F86" s="28" t="str">
        <f>IF(E20="","",E20)</f>
        <v>Vyplň údaj</v>
      </c>
      <c r="G86" s="40"/>
      <c r="H86" s="40"/>
      <c r="I86" s="145" t="s">
        <v>34</v>
      </c>
      <c r="J86" s="37" t="str">
        <f>E26</f>
        <v>Kolková</v>
      </c>
      <c r="K86" s="40"/>
      <c r="L86" s="44"/>
    </row>
    <row r="87" s="1" customFormat="1" ht="10.32" customHeight="1">
      <c r="B87" s="39"/>
      <c r="C87" s="40"/>
      <c r="D87" s="40"/>
      <c r="E87" s="40"/>
      <c r="F87" s="40"/>
      <c r="G87" s="40"/>
      <c r="H87" s="40"/>
      <c r="I87" s="143"/>
      <c r="J87" s="40"/>
      <c r="K87" s="40"/>
      <c r="L87" s="44"/>
    </row>
    <row r="88" s="10" customFormat="1" ht="29.28" customHeight="1">
      <c r="B88" s="190"/>
      <c r="C88" s="191" t="s">
        <v>121</v>
      </c>
      <c r="D88" s="192" t="s">
        <v>57</v>
      </c>
      <c r="E88" s="192" t="s">
        <v>53</v>
      </c>
      <c r="F88" s="192" t="s">
        <v>54</v>
      </c>
      <c r="G88" s="192" t="s">
        <v>122</v>
      </c>
      <c r="H88" s="192" t="s">
        <v>123</v>
      </c>
      <c r="I88" s="193" t="s">
        <v>124</v>
      </c>
      <c r="J88" s="192" t="s">
        <v>99</v>
      </c>
      <c r="K88" s="194" t="s">
        <v>125</v>
      </c>
      <c r="L88" s="195"/>
      <c r="M88" s="88" t="s">
        <v>19</v>
      </c>
      <c r="N88" s="89" t="s">
        <v>42</v>
      </c>
      <c r="O88" s="89" t="s">
        <v>126</v>
      </c>
      <c r="P88" s="89" t="s">
        <v>127</v>
      </c>
      <c r="Q88" s="89" t="s">
        <v>128</v>
      </c>
      <c r="R88" s="89" t="s">
        <v>129</v>
      </c>
      <c r="S88" s="89" t="s">
        <v>130</v>
      </c>
      <c r="T88" s="90" t="s">
        <v>131</v>
      </c>
    </row>
    <row r="89" s="1" customFormat="1" ht="22.8" customHeight="1">
      <c r="B89" s="39"/>
      <c r="C89" s="95" t="s">
        <v>132</v>
      </c>
      <c r="D89" s="40"/>
      <c r="E89" s="40"/>
      <c r="F89" s="40"/>
      <c r="G89" s="40"/>
      <c r="H89" s="40"/>
      <c r="I89" s="143"/>
      <c r="J89" s="196">
        <f>BK89</f>
        <v>0</v>
      </c>
      <c r="K89" s="40"/>
      <c r="L89" s="44"/>
      <c r="M89" s="91"/>
      <c r="N89" s="92"/>
      <c r="O89" s="92"/>
      <c r="P89" s="197">
        <f>P90</f>
        <v>0</v>
      </c>
      <c r="Q89" s="92"/>
      <c r="R89" s="197">
        <f>R90</f>
        <v>0</v>
      </c>
      <c r="S89" s="92"/>
      <c r="T89" s="198">
        <f>T90</f>
        <v>0</v>
      </c>
      <c r="AT89" s="18" t="s">
        <v>71</v>
      </c>
      <c r="AU89" s="18" t="s">
        <v>100</v>
      </c>
      <c r="BK89" s="199">
        <f>BK90</f>
        <v>0</v>
      </c>
    </row>
    <row r="90" s="11" customFormat="1" ht="25.92" customHeight="1">
      <c r="B90" s="200"/>
      <c r="C90" s="201"/>
      <c r="D90" s="202" t="s">
        <v>71</v>
      </c>
      <c r="E90" s="203" t="s">
        <v>574</v>
      </c>
      <c r="F90" s="203" t="s">
        <v>575</v>
      </c>
      <c r="G90" s="201"/>
      <c r="H90" s="201"/>
      <c r="I90" s="204"/>
      <c r="J90" s="205">
        <f>BK90</f>
        <v>0</v>
      </c>
      <c r="K90" s="201"/>
      <c r="L90" s="206"/>
      <c r="M90" s="207"/>
      <c r="N90" s="208"/>
      <c r="O90" s="208"/>
      <c r="P90" s="209">
        <f>P91+P93+P95</f>
        <v>0</v>
      </c>
      <c r="Q90" s="208"/>
      <c r="R90" s="209">
        <f>R91+R93+R95</f>
        <v>0</v>
      </c>
      <c r="S90" s="208"/>
      <c r="T90" s="210">
        <f>T91+T93+T95</f>
        <v>0</v>
      </c>
      <c r="AR90" s="211" t="s">
        <v>169</v>
      </c>
      <c r="AT90" s="212" t="s">
        <v>71</v>
      </c>
      <c r="AU90" s="212" t="s">
        <v>72</v>
      </c>
      <c r="AY90" s="211" t="s">
        <v>135</v>
      </c>
      <c r="BK90" s="213">
        <f>BK91+BK93+BK95</f>
        <v>0</v>
      </c>
    </row>
    <row r="91" s="11" customFormat="1" ht="22.8" customHeight="1">
      <c r="B91" s="200"/>
      <c r="C91" s="201"/>
      <c r="D91" s="202" t="s">
        <v>71</v>
      </c>
      <c r="E91" s="214" t="s">
        <v>576</v>
      </c>
      <c r="F91" s="214" t="s">
        <v>577</v>
      </c>
      <c r="G91" s="201"/>
      <c r="H91" s="201"/>
      <c r="I91" s="204"/>
      <c r="J91" s="215">
        <f>BK91</f>
        <v>0</v>
      </c>
      <c r="K91" s="201"/>
      <c r="L91" s="206"/>
      <c r="M91" s="207"/>
      <c r="N91" s="208"/>
      <c r="O91" s="208"/>
      <c r="P91" s="209">
        <f>P92</f>
        <v>0</v>
      </c>
      <c r="Q91" s="208"/>
      <c r="R91" s="209">
        <f>R92</f>
        <v>0</v>
      </c>
      <c r="S91" s="208"/>
      <c r="T91" s="210">
        <f>T92</f>
        <v>0</v>
      </c>
      <c r="AR91" s="211" t="s">
        <v>169</v>
      </c>
      <c r="AT91" s="212" t="s">
        <v>71</v>
      </c>
      <c r="AU91" s="212" t="s">
        <v>76</v>
      </c>
      <c r="AY91" s="211" t="s">
        <v>135</v>
      </c>
      <c r="BK91" s="213">
        <f>BK92</f>
        <v>0</v>
      </c>
    </row>
    <row r="92" s="1" customFormat="1" ht="153" customHeight="1">
      <c r="B92" s="39"/>
      <c r="C92" s="216" t="s">
        <v>76</v>
      </c>
      <c r="D92" s="216" t="s">
        <v>137</v>
      </c>
      <c r="E92" s="217" t="s">
        <v>578</v>
      </c>
      <c r="F92" s="218" t="s">
        <v>579</v>
      </c>
      <c r="G92" s="219" t="s">
        <v>580</v>
      </c>
      <c r="H92" s="220">
        <v>1</v>
      </c>
      <c r="I92" s="221"/>
      <c r="J92" s="222">
        <f>ROUND(I92*H92,2)</f>
        <v>0</v>
      </c>
      <c r="K92" s="218" t="s">
        <v>19</v>
      </c>
      <c r="L92" s="44"/>
      <c r="M92" s="223" t="s">
        <v>19</v>
      </c>
      <c r="N92" s="224" t="s">
        <v>43</v>
      </c>
      <c r="O92" s="80"/>
      <c r="P92" s="225">
        <f>O92*H92</f>
        <v>0</v>
      </c>
      <c r="Q92" s="225">
        <v>0</v>
      </c>
      <c r="R92" s="225">
        <f>Q92*H92</f>
        <v>0</v>
      </c>
      <c r="S92" s="225">
        <v>0</v>
      </c>
      <c r="T92" s="226">
        <f>S92*H92</f>
        <v>0</v>
      </c>
      <c r="AR92" s="18" t="s">
        <v>581</v>
      </c>
      <c r="AT92" s="18" t="s">
        <v>137</v>
      </c>
      <c r="AU92" s="18" t="s">
        <v>80</v>
      </c>
      <c r="AY92" s="18" t="s">
        <v>135</v>
      </c>
      <c r="BE92" s="227">
        <f>IF(N92="základní",J92,0)</f>
        <v>0</v>
      </c>
      <c r="BF92" s="227">
        <f>IF(N92="snížená",J92,0)</f>
        <v>0</v>
      </c>
      <c r="BG92" s="227">
        <f>IF(N92="zákl. přenesená",J92,0)</f>
        <v>0</v>
      </c>
      <c r="BH92" s="227">
        <f>IF(N92="sníž. přenesená",J92,0)</f>
        <v>0</v>
      </c>
      <c r="BI92" s="227">
        <f>IF(N92="nulová",J92,0)</f>
        <v>0</v>
      </c>
      <c r="BJ92" s="18" t="s">
        <v>76</v>
      </c>
      <c r="BK92" s="227">
        <f>ROUND(I92*H92,2)</f>
        <v>0</v>
      </c>
      <c r="BL92" s="18" t="s">
        <v>581</v>
      </c>
      <c r="BM92" s="18" t="s">
        <v>582</v>
      </c>
    </row>
    <row r="93" s="11" customFormat="1" ht="22.8" customHeight="1">
      <c r="B93" s="200"/>
      <c r="C93" s="201"/>
      <c r="D93" s="202" t="s">
        <v>71</v>
      </c>
      <c r="E93" s="214" t="s">
        <v>583</v>
      </c>
      <c r="F93" s="214" t="s">
        <v>584</v>
      </c>
      <c r="G93" s="201"/>
      <c r="H93" s="201"/>
      <c r="I93" s="204"/>
      <c r="J93" s="215">
        <f>BK93</f>
        <v>0</v>
      </c>
      <c r="K93" s="201"/>
      <c r="L93" s="206"/>
      <c r="M93" s="207"/>
      <c r="N93" s="208"/>
      <c r="O93" s="208"/>
      <c r="P93" s="209">
        <f>P94</f>
        <v>0</v>
      </c>
      <c r="Q93" s="208"/>
      <c r="R93" s="209">
        <f>R94</f>
        <v>0</v>
      </c>
      <c r="S93" s="208"/>
      <c r="T93" s="210">
        <f>T94</f>
        <v>0</v>
      </c>
      <c r="AR93" s="211" t="s">
        <v>169</v>
      </c>
      <c r="AT93" s="212" t="s">
        <v>71</v>
      </c>
      <c r="AU93" s="212" t="s">
        <v>76</v>
      </c>
      <c r="AY93" s="211" t="s">
        <v>135</v>
      </c>
      <c r="BK93" s="213">
        <f>BK94</f>
        <v>0</v>
      </c>
    </row>
    <row r="94" s="1" customFormat="1" ht="71.4" customHeight="1">
      <c r="B94" s="39"/>
      <c r="C94" s="216" t="s">
        <v>80</v>
      </c>
      <c r="D94" s="216" t="s">
        <v>137</v>
      </c>
      <c r="E94" s="217" t="s">
        <v>585</v>
      </c>
      <c r="F94" s="218" t="s">
        <v>586</v>
      </c>
      <c r="G94" s="219" t="s">
        <v>587</v>
      </c>
      <c r="H94" s="220">
        <v>1</v>
      </c>
      <c r="I94" s="221"/>
      <c r="J94" s="222">
        <f>ROUND(I94*H94,2)</f>
        <v>0</v>
      </c>
      <c r="K94" s="218" t="s">
        <v>19</v>
      </c>
      <c r="L94" s="44"/>
      <c r="M94" s="223" t="s">
        <v>19</v>
      </c>
      <c r="N94" s="224" t="s">
        <v>43</v>
      </c>
      <c r="O94" s="80"/>
      <c r="P94" s="225">
        <f>O94*H94</f>
        <v>0</v>
      </c>
      <c r="Q94" s="225">
        <v>0</v>
      </c>
      <c r="R94" s="225">
        <f>Q94*H94</f>
        <v>0</v>
      </c>
      <c r="S94" s="225">
        <v>0</v>
      </c>
      <c r="T94" s="226">
        <f>S94*H94</f>
        <v>0</v>
      </c>
      <c r="AR94" s="18" t="s">
        <v>581</v>
      </c>
      <c r="AT94" s="18" t="s">
        <v>137</v>
      </c>
      <c r="AU94" s="18" t="s">
        <v>80</v>
      </c>
      <c r="AY94" s="18" t="s">
        <v>135</v>
      </c>
      <c r="BE94" s="227">
        <f>IF(N94="základní",J94,0)</f>
        <v>0</v>
      </c>
      <c r="BF94" s="227">
        <f>IF(N94="snížená",J94,0)</f>
        <v>0</v>
      </c>
      <c r="BG94" s="227">
        <f>IF(N94="zákl. přenesená",J94,0)</f>
        <v>0</v>
      </c>
      <c r="BH94" s="227">
        <f>IF(N94="sníž. přenesená",J94,0)</f>
        <v>0</v>
      </c>
      <c r="BI94" s="227">
        <f>IF(N94="nulová",J94,0)</f>
        <v>0</v>
      </c>
      <c r="BJ94" s="18" t="s">
        <v>76</v>
      </c>
      <c r="BK94" s="227">
        <f>ROUND(I94*H94,2)</f>
        <v>0</v>
      </c>
      <c r="BL94" s="18" t="s">
        <v>581</v>
      </c>
      <c r="BM94" s="18" t="s">
        <v>588</v>
      </c>
    </row>
    <row r="95" s="11" customFormat="1" ht="22.8" customHeight="1">
      <c r="B95" s="200"/>
      <c r="C95" s="201"/>
      <c r="D95" s="202" t="s">
        <v>71</v>
      </c>
      <c r="E95" s="214" t="s">
        <v>589</v>
      </c>
      <c r="F95" s="214" t="s">
        <v>590</v>
      </c>
      <c r="G95" s="201"/>
      <c r="H95" s="201"/>
      <c r="I95" s="204"/>
      <c r="J95" s="215">
        <f>BK95</f>
        <v>0</v>
      </c>
      <c r="K95" s="201"/>
      <c r="L95" s="206"/>
      <c r="M95" s="207"/>
      <c r="N95" s="208"/>
      <c r="O95" s="208"/>
      <c r="P95" s="209">
        <f>P96</f>
        <v>0</v>
      </c>
      <c r="Q95" s="208"/>
      <c r="R95" s="209">
        <f>R96</f>
        <v>0</v>
      </c>
      <c r="S95" s="208"/>
      <c r="T95" s="210">
        <f>T96</f>
        <v>0</v>
      </c>
      <c r="AR95" s="211" t="s">
        <v>169</v>
      </c>
      <c r="AT95" s="212" t="s">
        <v>71</v>
      </c>
      <c r="AU95" s="212" t="s">
        <v>76</v>
      </c>
      <c r="AY95" s="211" t="s">
        <v>135</v>
      </c>
      <c r="BK95" s="213">
        <f>BK96</f>
        <v>0</v>
      </c>
    </row>
    <row r="96" s="1" customFormat="1" ht="14.4" customHeight="1">
      <c r="B96" s="39"/>
      <c r="C96" s="216" t="s">
        <v>154</v>
      </c>
      <c r="D96" s="216" t="s">
        <v>137</v>
      </c>
      <c r="E96" s="217" t="s">
        <v>591</v>
      </c>
      <c r="F96" s="218" t="s">
        <v>592</v>
      </c>
      <c r="G96" s="219" t="s">
        <v>580</v>
      </c>
      <c r="H96" s="220">
        <v>1</v>
      </c>
      <c r="I96" s="221"/>
      <c r="J96" s="222">
        <f>ROUND(I96*H96,2)</f>
        <v>0</v>
      </c>
      <c r="K96" s="218" t="s">
        <v>19</v>
      </c>
      <c r="L96" s="44"/>
      <c r="M96" s="284" t="s">
        <v>19</v>
      </c>
      <c r="N96" s="285" t="s">
        <v>43</v>
      </c>
      <c r="O96" s="286"/>
      <c r="P96" s="287">
        <f>O96*H96</f>
        <v>0</v>
      </c>
      <c r="Q96" s="287">
        <v>0</v>
      </c>
      <c r="R96" s="287">
        <f>Q96*H96</f>
        <v>0</v>
      </c>
      <c r="S96" s="287">
        <v>0</v>
      </c>
      <c r="T96" s="288">
        <f>S96*H96</f>
        <v>0</v>
      </c>
      <c r="AR96" s="18" t="s">
        <v>581</v>
      </c>
      <c r="AT96" s="18" t="s">
        <v>137</v>
      </c>
      <c r="AU96" s="18" t="s">
        <v>80</v>
      </c>
      <c r="AY96" s="18" t="s">
        <v>135</v>
      </c>
      <c r="BE96" s="227">
        <f>IF(N96="základní",J96,0)</f>
        <v>0</v>
      </c>
      <c r="BF96" s="227">
        <f>IF(N96="snížená",J96,0)</f>
        <v>0</v>
      </c>
      <c r="BG96" s="227">
        <f>IF(N96="zákl. přenesená",J96,0)</f>
        <v>0</v>
      </c>
      <c r="BH96" s="227">
        <f>IF(N96="sníž. přenesená",J96,0)</f>
        <v>0</v>
      </c>
      <c r="BI96" s="227">
        <f>IF(N96="nulová",J96,0)</f>
        <v>0</v>
      </c>
      <c r="BJ96" s="18" t="s">
        <v>76</v>
      </c>
      <c r="BK96" s="227">
        <f>ROUND(I96*H96,2)</f>
        <v>0</v>
      </c>
      <c r="BL96" s="18" t="s">
        <v>581</v>
      </c>
      <c r="BM96" s="18" t="s">
        <v>593</v>
      </c>
    </row>
    <row r="97" s="1" customFormat="1" ht="6.96" customHeight="1">
      <c r="B97" s="58"/>
      <c r="C97" s="59"/>
      <c r="D97" s="59"/>
      <c r="E97" s="59"/>
      <c r="F97" s="59"/>
      <c r="G97" s="59"/>
      <c r="H97" s="59"/>
      <c r="I97" s="167"/>
      <c r="J97" s="59"/>
      <c r="K97" s="59"/>
      <c r="L97" s="44"/>
    </row>
  </sheetData>
  <sheetProtection sheet="1" autoFilter="0" formatColumns="0" formatRows="0" objects="1" scenarios="1" spinCount="100000" saltValue="WC8+IafH3l48NS0ju4satxoPNnNwXS6pG0wvmxRWKsGgiN2z55eY+bkGSovUiMOfiyhF0BtJ/X36b1ejPjZPAQ==" hashValue="hGUwMkbQHETjtgzmXWJuRbXXarsrvCBQbS1bzLNQhcW2VfH3dl8BvEAA0h+VQGcVhpchv3lp08rukUKu47ByrQ==" algorithmName="SHA-512" password="CC35"/>
  <autoFilter ref="C88:K96"/>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sheetFormatPr defaultRowHeight="13.5"/>
  <cols>
    <col min="1" max="1" width="8.29" style="289" customWidth="1"/>
    <col min="2" max="2" width="1.664063" style="289" customWidth="1"/>
    <col min="3" max="4" width="5" style="289" customWidth="1"/>
    <col min="5" max="5" width="11.71" style="289" customWidth="1"/>
    <col min="6" max="6" width="9.14" style="289" customWidth="1"/>
    <col min="7" max="7" width="5" style="289" customWidth="1"/>
    <col min="8" max="8" width="77.86" style="289" customWidth="1"/>
    <col min="9" max="10" width="20" style="289" customWidth="1"/>
    <col min="11" max="11" width="1.664063" style="289" customWidth="1"/>
  </cols>
  <sheetData>
    <row r="1" ht="37.5" customHeight="1"/>
    <row r="2" ht="7.5" customHeight="1">
      <c r="B2" s="290"/>
      <c r="C2" s="291"/>
      <c r="D2" s="291"/>
      <c r="E2" s="291"/>
      <c r="F2" s="291"/>
      <c r="G2" s="291"/>
      <c r="H2" s="291"/>
      <c r="I2" s="291"/>
      <c r="J2" s="291"/>
      <c r="K2" s="292"/>
    </row>
    <row r="3" s="16" customFormat="1" ht="45" customHeight="1">
      <c r="B3" s="293"/>
      <c r="C3" s="294" t="s">
        <v>594</v>
      </c>
      <c r="D3" s="294"/>
      <c r="E3" s="294"/>
      <c r="F3" s="294"/>
      <c r="G3" s="294"/>
      <c r="H3" s="294"/>
      <c r="I3" s="294"/>
      <c r="J3" s="294"/>
      <c r="K3" s="295"/>
    </row>
    <row r="4" ht="25.5" customHeight="1">
      <c r="B4" s="296"/>
      <c r="C4" s="297" t="s">
        <v>595</v>
      </c>
      <c r="D4" s="297"/>
      <c r="E4" s="297"/>
      <c r="F4" s="297"/>
      <c r="G4" s="297"/>
      <c r="H4" s="297"/>
      <c r="I4" s="297"/>
      <c r="J4" s="297"/>
      <c r="K4" s="298"/>
    </row>
    <row r="5" ht="5.25" customHeight="1">
      <c r="B5" s="296"/>
      <c r="C5" s="299"/>
      <c r="D5" s="299"/>
      <c r="E5" s="299"/>
      <c r="F5" s="299"/>
      <c r="G5" s="299"/>
      <c r="H5" s="299"/>
      <c r="I5" s="299"/>
      <c r="J5" s="299"/>
      <c r="K5" s="298"/>
    </row>
    <row r="6" ht="15" customHeight="1">
      <c r="B6" s="296"/>
      <c r="C6" s="300" t="s">
        <v>596</v>
      </c>
      <c r="D6" s="300"/>
      <c r="E6" s="300"/>
      <c r="F6" s="300"/>
      <c r="G6" s="300"/>
      <c r="H6" s="300"/>
      <c r="I6" s="300"/>
      <c r="J6" s="300"/>
      <c r="K6" s="298"/>
    </row>
    <row r="7" ht="15" customHeight="1">
      <c r="B7" s="301"/>
      <c r="C7" s="300" t="s">
        <v>597</v>
      </c>
      <c r="D7" s="300"/>
      <c r="E7" s="300"/>
      <c r="F7" s="300"/>
      <c r="G7" s="300"/>
      <c r="H7" s="300"/>
      <c r="I7" s="300"/>
      <c r="J7" s="300"/>
      <c r="K7" s="298"/>
    </row>
    <row r="8" ht="12.75" customHeight="1">
      <c r="B8" s="301"/>
      <c r="C8" s="300"/>
      <c r="D8" s="300"/>
      <c r="E8" s="300"/>
      <c r="F8" s="300"/>
      <c r="G8" s="300"/>
      <c r="H8" s="300"/>
      <c r="I8" s="300"/>
      <c r="J8" s="300"/>
      <c r="K8" s="298"/>
    </row>
    <row r="9" ht="15" customHeight="1">
      <c r="B9" s="301"/>
      <c r="C9" s="300" t="s">
        <v>598</v>
      </c>
      <c r="D9" s="300"/>
      <c r="E9" s="300"/>
      <c r="F9" s="300"/>
      <c r="G9" s="300"/>
      <c r="H9" s="300"/>
      <c r="I9" s="300"/>
      <c r="J9" s="300"/>
      <c r="K9" s="298"/>
    </row>
    <row r="10" ht="15" customHeight="1">
      <c r="B10" s="301"/>
      <c r="C10" s="300"/>
      <c r="D10" s="300" t="s">
        <v>599</v>
      </c>
      <c r="E10" s="300"/>
      <c r="F10" s="300"/>
      <c r="G10" s="300"/>
      <c r="H10" s="300"/>
      <c r="I10" s="300"/>
      <c r="J10" s="300"/>
      <c r="K10" s="298"/>
    </row>
    <row r="11" ht="15" customHeight="1">
      <c r="B11" s="301"/>
      <c r="C11" s="302"/>
      <c r="D11" s="300" t="s">
        <v>600</v>
      </c>
      <c r="E11" s="300"/>
      <c r="F11" s="300"/>
      <c r="G11" s="300"/>
      <c r="H11" s="300"/>
      <c r="I11" s="300"/>
      <c r="J11" s="300"/>
      <c r="K11" s="298"/>
    </row>
    <row r="12" ht="15" customHeight="1">
      <c r="B12" s="301"/>
      <c r="C12" s="302"/>
      <c r="D12" s="300"/>
      <c r="E12" s="300"/>
      <c r="F12" s="300"/>
      <c r="G12" s="300"/>
      <c r="H12" s="300"/>
      <c r="I12" s="300"/>
      <c r="J12" s="300"/>
      <c r="K12" s="298"/>
    </row>
    <row r="13" ht="15" customHeight="1">
      <c r="B13" s="301"/>
      <c r="C13" s="302"/>
      <c r="D13" s="303" t="s">
        <v>601</v>
      </c>
      <c r="E13" s="300"/>
      <c r="F13" s="300"/>
      <c r="G13" s="300"/>
      <c r="H13" s="300"/>
      <c r="I13" s="300"/>
      <c r="J13" s="300"/>
      <c r="K13" s="298"/>
    </row>
    <row r="14" ht="12.75" customHeight="1">
      <c r="B14" s="301"/>
      <c r="C14" s="302"/>
      <c r="D14" s="302"/>
      <c r="E14" s="302"/>
      <c r="F14" s="302"/>
      <c r="G14" s="302"/>
      <c r="H14" s="302"/>
      <c r="I14" s="302"/>
      <c r="J14" s="302"/>
      <c r="K14" s="298"/>
    </row>
    <row r="15" ht="15" customHeight="1">
      <c r="B15" s="301"/>
      <c r="C15" s="302"/>
      <c r="D15" s="300" t="s">
        <v>602</v>
      </c>
      <c r="E15" s="300"/>
      <c r="F15" s="300"/>
      <c r="G15" s="300"/>
      <c r="H15" s="300"/>
      <c r="I15" s="300"/>
      <c r="J15" s="300"/>
      <c r="K15" s="298"/>
    </row>
    <row r="16" ht="15" customHeight="1">
      <c r="B16" s="301"/>
      <c r="C16" s="302"/>
      <c r="D16" s="300" t="s">
        <v>603</v>
      </c>
      <c r="E16" s="300"/>
      <c r="F16" s="300"/>
      <c r="G16" s="300"/>
      <c r="H16" s="300"/>
      <c r="I16" s="300"/>
      <c r="J16" s="300"/>
      <c r="K16" s="298"/>
    </row>
    <row r="17" ht="15" customHeight="1">
      <c r="B17" s="301"/>
      <c r="C17" s="302"/>
      <c r="D17" s="300" t="s">
        <v>604</v>
      </c>
      <c r="E17" s="300"/>
      <c r="F17" s="300"/>
      <c r="G17" s="300"/>
      <c r="H17" s="300"/>
      <c r="I17" s="300"/>
      <c r="J17" s="300"/>
      <c r="K17" s="298"/>
    </row>
    <row r="18" ht="15" customHeight="1">
      <c r="B18" s="301"/>
      <c r="C18" s="302"/>
      <c r="D18" s="302"/>
      <c r="E18" s="304" t="s">
        <v>78</v>
      </c>
      <c r="F18" s="300" t="s">
        <v>605</v>
      </c>
      <c r="G18" s="300"/>
      <c r="H18" s="300"/>
      <c r="I18" s="300"/>
      <c r="J18" s="300"/>
      <c r="K18" s="298"/>
    </row>
    <row r="19" ht="15" customHeight="1">
      <c r="B19" s="301"/>
      <c r="C19" s="302"/>
      <c r="D19" s="302"/>
      <c r="E19" s="304" t="s">
        <v>606</v>
      </c>
      <c r="F19" s="300" t="s">
        <v>607</v>
      </c>
      <c r="G19" s="300"/>
      <c r="H19" s="300"/>
      <c r="I19" s="300"/>
      <c r="J19" s="300"/>
      <c r="K19" s="298"/>
    </row>
    <row r="20" ht="15" customHeight="1">
      <c r="B20" s="301"/>
      <c r="C20" s="302"/>
      <c r="D20" s="302"/>
      <c r="E20" s="304" t="s">
        <v>608</v>
      </c>
      <c r="F20" s="300" t="s">
        <v>609</v>
      </c>
      <c r="G20" s="300"/>
      <c r="H20" s="300"/>
      <c r="I20" s="300"/>
      <c r="J20" s="300"/>
      <c r="K20" s="298"/>
    </row>
    <row r="21" ht="15" customHeight="1">
      <c r="B21" s="301"/>
      <c r="C21" s="302"/>
      <c r="D21" s="302"/>
      <c r="E21" s="304" t="s">
        <v>87</v>
      </c>
      <c r="F21" s="300" t="s">
        <v>610</v>
      </c>
      <c r="G21" s="300"/>
      <c r="H21" s="300"/>
      <c r="I21" s="300"/>
      <c r="J21" s="300"/>
      <c r="K21" s="298"/>
    </row>
    <row r="22" ht="15" customHeight="1">
      <c r="B22" s="301"/>
      <c r="C22" s="302"/>
      <c r="D22" s="302"/>
      <c r="E22" s="304" t="s">
        <v>611</v>
      </c>
      <c r="F22" s="300" t="s">
        <v>612</v>
      </c>
      <c r="G22" s="300"/>
      <c r="H22" s="300"/>
      <c r="I22" s="300"/>
      <c r="J22" s="300"/>
      <c r="K22" s="298"/>
    </row>
    <row r="23" ht="15" customHeight="1">
      <c r="B23" s="301"/>
      <c r="C23" s="302"/>
      <c r="D23" s="302"/>
      <c r="E23" s="304" t="s">
        <v>84</v>
      </c>
      <c r="F23" s="300" t="s">
        <v>613</v>
      </c>
      <c r="G23" s="300"/>
      <c r="H23" s="300"/>
      <c r="I23" s="300"/>
      <c r="J23" s="300"/>
      <c r="K23" s="298"/>
    </row>
    <row r="24" ht="12.75" customHeight="1">
      <c r="B24" s="301"/>
      <c r="C24" s="302"/>
      <c r="D24" s="302"/>
      <c r="E24" s="302"/>
      <c r="F24" s="302"/>
      <c r="G24" s="302"/>
      <c r="H24" s="302"/>
      <c r="I24" s="302"/>
      <c r="J24" s="302"/>
      <c r="K24" s="298"/>
    </row>
    <row r="25" ht="15" customHeight="1">
      <c r="B25" s="301"/>
      <c r="C25" s="300" t="s">
        <v>614</v>
      </c>
      <c r="D25" s="300"/>
      <c r="E25" s="300"/>
      <c r="F25" s="300"/>
      <c r="G25" s="300"/>
      <c r="H25" s="300"/>
      <c r="I25" s="300"/>
      <c r="J25" s="300"/>
      <c r="K25" s="298"/>
    </row>
    <row r="26" ht="15" customHeight="1">
      <c r="B26" s="301"/>
      <c r="C26" s="300" t="s">
        <v>615</v>
      </c>
      <c r="D26" s="300"/>
      <c r="E26" s="300"/>
      <c r="F26" s="300"/>
      <c r="G26" s="300"/>
      <c r="H26" s="300"/>
      <c r="I26" s="300"/>
      <c r="J26" s="300"/>
      <c r="K26" s="298"/>
    </row>
    <row r="27" ht="15" customHeight="1">
      <c r="B27" s="301"/>
      <c r="C27" s="300"/>
      <c r="D27" s="300" t="s">
        <v>616</v>
      </c>
      <c r="E27" s="300"/>
      <c r="F27" s="300"/>
      <c r="G27" s="300"/>
      <c r="H27" s="300"/>
      <c r="I27" s="300"/>
      <c r="J27" s="300"/>
      <c r="K27" s="298"/>
    </row>
    <row r="28" ht="15" customHeight="1">
      <c r="B28" s="301"/>
      <c r="C28" s="302"/>
      <c r="D28" s="300" t="s">
        <v>617</v>
      </c>
      <c r="E28" s="300"/>
      <c r="F28" s="300"/>
      <c r="G28" s="300"/>
      <c r="H28" s="300"/>
      <c r="I28" s="300"/>
      <c r="J28" s="300"/>
      <c r="K28" s="298"/>
    </row>
    <row r="29" ht="12.75" customHeight="1">
      <c r="B29" s="301"/>
      <c r="C29" s="302"/>
      <c r="D29" s="302"/>
      <c r="E29" s="302"/>
      <c r="F29" s="302"/>
      <c r="G29" s="302"/>
      <c r="H29" s="302"/>
      <c r="I29" s="302"/>
      <c r="J29" s="302"/>
      <c r="K29" s="298"/>
    </row>
    <row r="30" ht="15" customHeight="1">
      <c r="B30" s="301"/>
      <c r="C30" s="302"/>
      <c r="D30" s="300" t="s">
        <v>618</v>
      </c>
      <c r="E30" s="300"/>
      <c r="F30" s="300"/>
      <c r="G30" s="300"/>
      <c r="H30" s="300"/>
      <c r="I30" s="300"/>
      <c r="J30" s="300"/>
      <c r="K30" s="298"/>
    </row>
    <row r="31" ht="15" customHeight="1">
      <c r="B31" s="301"/>
      <c r="C31" s="302"/>
      <c r="D31" s="300" t="s">
        <v>619</v>
      </c>
      <c r="E31" s="300"/>
      <c r="F31" s="300"/>
      <c r="G31" s="300"/>
      <c r="H31" s="300"/>
      <c r="I31" s="300"/>
      <c r="J31" s="300"/>
      <c r="K31" s="298"/>
    </row>
    <row r="32" ht="12.75" customHeight="1">
      <c r="B32" s="301"/>
      <c r="C32" s="302"/>
      <c r="D32" s="302"/>
      <c r="E32" s="302"/>
      <c r="F32" s="302"/>
      <c r="G32" s="302"/>
      <c r="H32" s="302"/>
      <c r="I32" s="302"/>
      <c r="J32" s="302"/>
      <c r="K32" s="298"/>
    </row>
    <row r="33" ht="15" customHeight="1">
      <c r="B33" s="301"/>
      <c r="C33" s="302"/>
      <c r="D33" s="300" t="s">
        <v>620</v>
      </c>
      <c r="E33" s="300"/>
      <c r="F33" s="300"/>
      <c r="G33" s="300"/>
      <c r="H33" s="300"/>
      <c r="I33" s="300"/>
      <c r="J33" s="300"/>
      <c r="K33" s="298"/>
    </row>
    <row r="34" ht="15" customHeight="1">
      <c r="B34" s="301"/>
      <c r="C34" s="302"/>
      <c r="D34" s="300" t="s">
        <v>621</v>
      </c>
      <c r="E34" s="300"/>
      <c r="F34" s="300"/>
      <c r="G34" s="300"/>
      <c r="H34" s="300"/>
      <c r="I34" s="300"/>
      <c r="J34" s="300"/>
      <c r="K34" s="298"/>
    </row>
    <row r="35" ht="15" customHeight="1">
      <c r="B35" s="301"/>
      <c r="C35" s="302"/>
      <c r="D35" s="300" t="s">
        <v>622</v>
      </c>
      <c r="E35" s="300"/>
      <c r="F35" s="300"/>
      <c r="G35" s="300"/>
      <c r="H35" s="300"/>
      <c r="I35" s="300"/>
      <c r="J35" s="300"/>
      <c r="K35" s="298"/>
    </row>
    <row r="36" ht="15" customHeight="1">
      <c r="B36" s="301"/>
      <c r="C36" s="302"/>
      <c r="D36" s="300"/>
      <c r="E36" s="303" t="s">
        <v>121</v>
      </c>
      <c r="F36" s="300"/>
      <c r="G36" s="300" t="s">
        <v>623</v>
      </c>
      <c r="H36" s="300"/>
      <c r="I36" s="300"/>
      <c r="J36" s="300"/>
      <c r="K36" s="298"/>
    </row>
    <row r="37" ht="30.75" customHeight="1">
      <c r="B37" s="301"/>
      <c r="C37" s="302"/>
      <c r="D37" s="300"/>
      <c r="E37" s="303" t="s">
        <v>624</v>
      </c>
      <c r="F37" s="300"/>
      <c r="G37" s="300" t="s">
        <v>625</v>
      </c>
      <c r="H37" s="300"/>
      <c r="I37" s="300"/>
      <c r="J37" s="300"/>
      <c r="K37" s="298"/>
    </row>
    <row r="38" ht="15" customHeight="1">
      <c r="B38" s="301"/>
      <c r="C38" s="302"/>
      <c r="D38" s="300"/>
      <c r="E38" s="303" t="s">
        <v>53</v>
      </c>
      <c r="F38" s="300"/>
      <c r="G38" s="300" t="s">
        <v>626</v>
      </c>
      <c r="H38" s="300"/>
      <c r="I38" s="300"/>
      <c r="J38" s="300"/>
      <c r="K38" s="298"/>
    </row>
    <row r="39" ht="15" customHeight="1">
      <c r="B39" s="301"/>
      <c r="C39" s="302"/>
      <c r="D39" s="300"/>
      <c r="E39" s="303" t="s">
        <v>54</v>
      </c>
      <c r="F39" s="300"/>
      <c r="G39" s="300" t="s">
        <v>627</v>
      </c>
      <c r="H39" s="300"/>
      <c r="I39" s="300"/>
      <c r="J39" s="300"/>
      <c r="K39" s="298"/>
    </row>
    <row r="40" ht="15" customHeight="1">
      <c r="B40" s="301"/>
      <c r="C40" s="302"/>
      <c r="D40" s="300"/>
      <c r="E40" s="303" t="s">
        <v>122</v>
      </c>
      <c r="F40" s="300"/>
      <c r="G40" s="300" t="s">
        <v>628</v>
      </c>
      <c r="H40" s="300"/>
      <c r="I40" s="300"/>
      <c r="J40" s="300"/>
      <c r="K40" s="298"/>
    </row>
    <row r="41" ht="15" customHeight="1">
      <c r="B41" s="301"/>
      <c r="C41" s="302"/>
      <c r="D41" s="300"/>
      <c r="E41" s="303" t="s">
        <v>123</v>
      </c>
      <c r="F41" s="300"/>
      <c r="G41" s="300" t="s">
        <v>629</v>
      </c>
      <c r="H41" s="300"/>
      <c r="I41" s="300"/>
      <c r="J41" s="300"/>
      <c r="K41" s="298"/>
    </row>
    <row r="42" ht="15" customHeight="1">
      <c r="B42" s="301"/>
      <c r="C42" s="302"/>
      <c r="D42" s="300"/>
      <c r="E42" s="303" t="s">
        <v>630</v>
      </c>
      <c r="F42" s="300"/>
      <c r="G42" s="300" t="s">
        <v>631</v>
      </c>
      <c r="H42" s="300"/>
      <c r="I42" s="300"/>
      <c r="J42" s="300"/>
      <c r="K42" s="298"/>
    </row>
    <row r="43" ht="15" customHeight="1">
      <c r="B43" s="301"/>
      <c r="C43" s="302"/>
      <c r="D43" s="300"/>
      <c r="E43" s="303"/>
      <c r="F43" s="300"/>
      <c r="G43" s="300" t="s">
        <v>632</v>
      </c>
      <c r="H43" s="300"/>
      <c r="I43" s="300"/>
      <c r="J43" s="300"/>
      <c r="K43" s="298"/>
    </row>
    <row r="44" ht="15" customHeight="1">
      <c r="B44" s="301"/>
      <c r="C44" s="302"/>
      <c r="D44" s="300"/>
      <c r="E44" s="303" t="s">
        <v>633</v>
      </c>
      <c r="F44" s="300"/>
      <c r="G44" s="300" t="s">
        <v>634</v>
      </c>
      <c r="H44" s="300"/>
      <c r="I44" s="300"/>
      <c r="J44" s="300"/>
      <c r="K44" s="298"/>
    </row>
    <row r="45" ht="15" customHeight="1">
      <c r="B45" s="301"/>
      <c r="C45" s="302"/>
      <c r="D45" s="300"/>
      <c r="E45" s="303" t="s">
        <v>125</v>
      </c>
      <c r="F45" s="300"/>
      <c r="G45" s="300" t="s">
        <v>635</v>
      </c>
      <c r="H45" s="300"/>
      <c r="I45" s="300"/>
      <c r="J45" s="300"/>
      <c r="K45" s="298"/>
    </row>
    <row r="46" ht="12.75" customHeight="1">
      <c r="B46" s="301"/>
      <c r="C46" s="302"/>
      <c r="D46" s="300"/>
      <c r="E46" s="300"/>
      <c r="F46" s="300"/>
      <c r="G46" s="300"/>
      <c r="H46" s="300"/>
      <c r="I46" s="300"/>
      <c r="J46" s="300"/>
      <c r="K46" s="298"/>
    </row>
    <row r="47" ht="15" customHeight="1">
      <c r="B47" s="301"/>
      <c r="C47" s="302"/>
      <c r="D47" s="300" t="s">
        <v>636</v>
      </c>
      <c r="E47" s="300"/>
      <c r="F47" s="300"/>
      <c r="G47" s="300"/>
      <c r="H47" s="300"/>
      <c r="I47" s="300"/>
      <c r="J47" s="300"/>
      <c r="K47" s="298"/>
    </row>
    <row r="48" ht="15" customHeight="1">
      <c r="B48" s="301"/>
      <c r="C48" s="302"/>
      <c r="D48" s="302"/>
      <c r="E48" s="300" t="s">
        <v>637</v>
      </c>
      <c r="F48" s="300"/>
      <c r="G48" s="300"/>
      <c r="H48" s="300"/>
      <c r="I48" s="300"/>
      <c r="J48" s="300"/>
      <c r="K48" s="298"/>
    </row>
    <row r="49" ht="15" customHeight="1">
      <c r="B49" s="301"/>
      <c r="C49" s="302"/>
      <c r="D49" s="302"/>
      <c r="E49" s="300" t="s">
        <v>638</v>
      </c>
      <c r="F49" s="300"/>
      <c r="G49" s="300"/>
      <c r="H49" s="300"/>
      <c r="I49" s="300"/>
      <c r="J49" s="300"/>
      <c r="K49" s="298"/>
    </row>
    <row r="50" ht="15" customHeight="1">
      <c r="B50" s="301"/>
      <c r="C50" s="302"/>
      <c r="D50" s="302"/>
      <c r="E50" s="300" t="s">
        <v>639</v>
      </c>
      <c r="F50" s="300"/>
      <c r="G50" s="300"/>
      <c r="H50" s="300"/>
      <c r="I50" s="300"/>
      <c r="J50" s="300"/>
      <c r="K50" s="298"/>
    </row>
    <row r="51" ht="15" customHeight="1">
      <c r="B51" s="301"/>
      <c r="C51" s="302"/>
      <c r="D51" s="300" t="s">
        <v>640</v>
      </c>
      <c r="E51" s="300"/>
      <c r="F51" s="300"/>
      <c r="G51" s="300"/>
      <c r="H51" s="300"/>
      <c r="I51" s="300"/>
      <c r="J51" s="300"/>
      <c r="K51" s="298"/>
    </row>
    <row r="52" ht="25.5" customHeight="1">
      <c r="B52" s="296"/>
      <c r="C52" s="297" t="s">
        <v>641</v>
      </c>
      <c r="D52" s="297"/>
      <c r="E52" s="297"/>
      <c r="F52" s="297"/>
      <c r="G52" s="297"/>
      <c r="H52" s="297"/>
      <c r="I52" s="297"/>
      <c r="J52" s="297"/>
      <c r="K52" s="298"/>
    </row>
    <row r="53" ht="5.25" customHeight="1">
      <c r="B53" s="296"/>
      <c r="C53" s="299"/>
      <c r="D53" s="299"/>
      <c r="E53" s="299"/>
      <c r="F53" s="299"/>
      <c r="G53" s="299"/>
      <c r="H53" s="299"/>
      <c r="I53" s="299"/>
      <c r="J53" s="299"/>
      <c r="K53" s="298"/>
    </row>
    <row r="54" ht="15" customHeight="1">
      <c r="B54" s="296"/>
      <c r="C54" s="300" t="s">
        <v>642</v>
      </c>
      <c r="D54" s="300"/>
      <c r="E54" s="300"/>
      <c r="F54" s="300"/>
      <c r="G54" s="300"/>
      <c r="H54" s="300"/>
      <c r="I54" s="300"/>
      <c r="J54" s="300"/>
      <c r="K54" s="298"/>
    </row>
    <row r="55" ht="15" customHeight="1">
      <c r="B55" s="296"/>
      <c r="C55" s="300" t="s">
        <v>643</v>
      </c>
      <c r="D55" s="300"/>
      <c r="E55" s="300"/>
      <c r="F55" s="300"/>
      <c r="G55" s="300"/>
      <c r="H55" s="300"/>
      <c r="I55" s="300"/>
      <c r="J55" s="300"/>
      <c r="K55" s="298"/>
    </row>
    <row r="56" ht="12.75" customHeight="1">
      <c r="B56" s="296"/>
      <c r="C56" s="300"/>
      <c r="D56" s="300"/>
      <c r="E56" s="300"/>
      <c r="F56" s="300"/>
      <c r="G56" s="300"/>
      <c r="H56" s="300"/>
      <c r="I56" s="300"/>
      <c r="J56" s="300"/>
      <c r="K56" s="298"/>
    </row>
    <row r="57" ht="15" customHeight="1">
      <c r="B57" s="296"/>
      <c r="C57" s="300" t="s">
        <v>644</v>
      </c>
      <c r="D57" s="300"/>
      <c r="E57" s="300"/>
      <c r="F57" s="300"/>
      <c r="G57" s="300"/>
      <c r="H57" s="300"/>
      <c r="I57" s="300"/>
      <c r="J57" s="300"/>
      <c r="K57" s="298"/>
    </row>
    <row r="58" ht="15" customHeight="1">
      <c r="B58" s="296"/>
      <c r="C58" s="302"/>
      <c r="D58" s="300" t="s">
        <v>645</v>
      </c>
      <c r="E58" s="300"/>
      <c r="F58" s="300"/>
      <c r="G58" s="300"/>
      <c r="H58" s="300"/>
      <c r="I58" s="300"/>
      <c r="J58" s="300"/>
      <c r="K58" s="298"/>
    </row>
    <row r="59" ht="15" customHeight="1">
      <c r="B59" s="296"/>
      <c r="C59" s="302"/>
      <c r="D59" s="300" t="s">
        <v>646</v>
      </c>
      <c r="E59" s="300"/>
      <c r="F59" s="300"/>
      <c r="G59" s="300"/>
      <c r="H59" s="300"/>
      <c r="I59" s="300"/>
      <c r="J59" s="300"/>
      <c r="K59" s="298"/>
    </row>
    <row r="60" ht="15" customHeight="1">
      <c r="B60" s="296"/>
      <c r="C60" s="302"/>
      <c r="D60" s="300" t="s">
        <v>647</v>
      </c>
      <c r="E60" s="300"/>
      <c r="F60" s="300"/>
      <c r="G60" s="300"/>
      <c r="H60" s="300"/>
      <c r="I60" s="300"/>
      <c r="J60" s="300"/>
      <c r="K60" s="298"/>
    </row>
    <row r="61" ht="15" customHeight="1">
      <c r="B61" s="296"/>
      <c r="C61" s="302"/>
      <c r="D61" s="300" t="s">
        <v>648</v>
      </c>
      <c r="E61" s="300"/>
      <c r="F61" s="300"/>
      <c r="G61" s="300"/>
      <c r="H61" s="300"/>
      <c r="I61" s="300"/>
      <c r="J61" s="300"/>
      <c r="K61" s="298"/>
    </row>
    <row r="62" ht="15" customHeight="1">
      <c r="B62" s="296"/>
      <c r="C62" s="302"/>
      <c r="D62" s="305" t="s">
        <v>649</v>
      </c>
      <c r="E62" s="305"/>
      <c r="F62" s="305"/>
      <c r="G62" s="305"/>
      <c r="H62" s="305"/>
      <c r="I62" s="305"/>
      <c r="J62" s="305"/>
      <c r="K62" s="298"/>
    </row>
    <row r="63" ht="15" customHeight="1">
      <c r="B63" s="296"/>
      <c r="C63" s="302"/>
      <c r="D63" s="300" t="s">
        <v>650</v>
      </c>
      <c r="E63" s="300"/>
      <c r="F63" s="300"/>
      <c r="G63" s="300"/>
      <c r="H63" s="300"/>
      <c r="I63" s="300"/>
      <c r="J63" s="300"/>
      <c r="K63" s="298"/>
    </row>
    <row r="64" ht="12.75" customHeight="1">
      <c r="B64" s="296"/>
      <c r="C64" s="302"/>
      <c r="D64" s="302"/>
      <c r="E64" s="306"/>
      <c r="F64" s="302"/>
      <c r="G64" s="302"/>
      <c r="H64" s="302"/>
      <c r="I64" s="302"/>
      <c r="J64" s="302"/>
      <c r="K64" s="298"/>
    </row>
    <row r="65" ht="15" customHeight="1">
      <c r="B65" s="296"/>
      <c r="C65" s="302"/>
      <c r="D65" s="300" t="s">
        <v>651</v>
      </c>
      <c r="E65" s="300"/>
      <c r="F65" s="300"/>
      <c r="G65" s="300"/>
      <c r="H65" s="300"/>
      <c r="I65" s="300"/>
      <c r="J65" s="300"/>
      <c r="K65" s="298"/>
    </row>
    <row r="66" ht="15" customHeight="1">
      <c r="B66" s="296"/>
      <c r="C66" s="302"/>
      <c r="D66" s="305" t="s">
        <v>652</v>
      </c>
      <c r="E66" s="305"/>
      <c r="F66" s="305"/>
      <c r="G66" s="305"/>
      <c r="H66" s="305"/>
      <c r="I66" s="305"/>
      <c r="J66" s="305"/>
      <c r="K66" s="298"/>
    </row>
    <row r="67" ht="15" customHeight="1">
      <c r="B67" s="296"/>
      <c r="C67" s="302"/>
      <c r="D67" s="300" t="s">
        <v>653</v>
      </c>
      <c r="E67" s="300"/>
      <c r="F67" s="300"/>
      <c r="G67" s="300"/>
      <c r="H67" s="300"/>
      <c r="I67" s="300"/>
      <c r="J67" s="300"/>
      <c r="K67" s="298"/>
    </row>
    <row r="68" ht="15" customHeight="1">
      <c r="B68" s="296"/>
      <c r="C68" s="302"/>
      <c r="D68" s="300" t="s">
        <v>654</v>
      </c>
      <c r="E68" s="300"/>
      <c r="F68" s="300"/>
      <c r="G68" s="300"/>
      <c r="H68" s="300"/>
      <c r="I68" s="300"/>
      <c r="J68" s="300"/>
      <c r="K68" s="298"/>
    </row>
    <row r="69" ht="15" customHeight="1">
      <c r="B69" s="296"/>
      <c r="C69" s="302"/>
      <c r="D69" s="300" t="s">
        <v>655</v>
      </c>
      <c r="E69" s="300"/>
      <c r="F69" s="300"/>
      <c r="G69" s="300"/>
      <c r="H69" s="300"/>
      <c r="I69" s="300"/>
      <c r="J69" s="300"/>
      <c r="K69" s="298"/>
    </row>
    <row r="70" ht="15" customHeight="1">
      <c r="B70" s="296"/>
      <c r="C70" s="302"/>
      <c r="D70" s="300" t="s">
        <v>656</v>
      </c>
      <c r="E70" s="300"/>
      <c r="F70" s="300"/>
      <c r="G70" s="300"/>
      <c r="H70" s="300"/>
      <c r="I70" s="300"/>
      <c r="J70" s="300"/>
      <c r="K70" s="298"/>
    </row>
    <row r="71" ht="12.75" customHeight="1">
      <c r="B71" s="307"/>
      <c r="C71" s="308"/>
      <c r="D71" s="308"/>
      <c r="E71" s="308"/>
      <c r="F71" s="308"/>
      <c r="G71" s="308"/>
      <c r="H71" s="308"/>
      <c r="I71" s="308"/>
      <c r="J71" s="308"/>
      <c r="K71" s="309"/>
    </row>
    <row r="72" ht="18.75" customHeight="1">
      <c r="B72" s="310"/>
      <c r="C72" s="310"/>
      <c r="D72" s="310"/>
      <c r="E72" s="310"/>
      <c r="F72" s="310"/>
      <c r="G72" s="310"/>
      <c r="H72" s="310"/>
      <c r="I72" s="310"/>
      <c r="J72" s="310"/>
      <c r="K72" s="311"/>
    </row>
    <row r="73" ht="18.75" customHeight="1">
      <c r="B73" s="311"/>
      <c r="C73" s="311"/>
      <c r="D73" s="311"/>
      <c r="E73" s="311"/>
      <c r="F73" s="311"/>
      <c r="G73" s="311"/>
      <c r="H73" s="311"/>
      <c r="I73" s="311"/>
      <c r="J73" s="311"/>
      <c r="K73" s="311"/>
    </row>
    <row r="74" ht="7.5" customHeight="1">
      <c r="B74" s="312"/>
      <c r="C74" s="313"/>
      <c r="D74" s="313"/>
      <c r="E74" s="313"/>
      <c r="F74" s="313"/>
      <c r="G74" s="313"/>
      <c r="H74" s="313"/>
      <c r="I74" s="313"/>
      <c r="J74" s="313"/>
      <c r="K74" s="314"/>
    </row>
    <row r="75" ht="45" customHeight="1">
      <c r="B75" s="315"/>
      <c r="C75" s="316" t="s">
        <v>657</v>
      </c>
      <c r="D75" s="316"/>
      <c r="E75" s="316"/>
      <c r="F75" s="316"/>
      <c r="G75" s="316"/>
      <c r="H75" s="316"/>
      <c r="I75" s="316"/>
      <c r="J75" s="316"/>
      <c r="K75" s="317"/>
    </row>
    <row r="76" ht="17.25" customHeight="1">
      <c r="B76" s="315"/>
      <c r="C76" s="318" t="s">
        <v>658</v>
      </c>
      <c r="D76" s="318"/>
      <c r="E76" s="318"/>
      <c r="F76" s="318" t="s">
        <v>659</v>
      </c>
      <c r="G76" s="319"/>
      <c r="H76" s="318" t="s">
        <v>54</v>
      </c>
      <c r="I76" s="318" t="s">
        <v>57</v>
      </c>
      <c r="J76" s="318" t="s">
        <v>660</v>
      </c>
      <c r="K76" s="317"/>
    </row>
    <row r="77" ht="17.25" customHeight="1">
      <c r="B77" s="315"/>
      <c r="C77" s="320" t="s">
        <v>661</v>
      </c>
      <c r="D77" s="320"/>
      <c r="E77" s="320"/>
      <c r="F77" s="321" t="s">
        <v>662</v>
      </c>
      <c r="G77" s="322"/>
      <c r="H77" s="320"/>
      <c r="I77" s="320"/>
      <c r="J77" s="320" t="s">
        <v>663</v>
      </c>
      <c r="K77" s="317"/>
    </row>
    <row r="78" ht="5.25" customHeight="1">
      <c r="B78" s="315"/>
      <c r="C78" s="323"/>
      <c r="D78" s="323"/>
      <c r="E78" s="323"/>
      <c r="F78" s="323"/>
      <c r="G78" s="324"/>
      <c r="H78" s="323"/>
      <c r="I78" s="323"/>
      <c r="J78" s="323"/>
      <c r="K78" s="317"/>
    </row>
    <row r="79" ht="15" customHeight="1">
      <c r="B79" s="315"/>
      <c r="C79" s="303" t="s">
        <v>53</v>
      </c>
      <c r="D79" s="323"/>
      <c r="E79" s="323"/>
      <c r="F79" s="325" t="s">
        <v>664</v>
      </c>
      <c r="G79" s="324"/>
      <c r="H79" s="303" t="s">
        <v>665</v>
      </c>
      <c r="I79" s="303" t="s">
        <v>666</v>
      </c>
      <c r="J79" s="303">
        <v>20</v>
      </c>
      <c r="K79" s="317"/>
    </row>
    <row r="80" ht="15" customHeight="1">
      <c r="B80" s="315"/>
      <c r="C80" s="303" t="s">
        <v>667</v>
      </c>
      <c r="D80" s="303"/>
      <c r="E80" s="303"/>
      <c r="F80" s="325" t="s">
        <v>664</v>
      </c>
      <c r="G80" s="324"/>
      <c r="H80" s="303" t="s">
        <v>668</v>
      </c>
      <c r="I80" s="303" t="s">
        <v>666</v>
      </c>
      <c r="J80" s="303">
        <v>120</v>
      </c>
      <c r="K80" s="317"/>
    </row>
    <row r="81" ht="15" customHeight="1">
      <c r="B81" s="326"/>
      <c r="C81" s="303" t="s">
        <v>669</v>
      </c>
      <c r="D81" s="303"/>
      <c r="E81" s="303"/>
      <c r="F81" s="325" t="s">
        <v>670</v>
      </c>
      <c r="G81" s="324"/>
      <c r="H81" s="303" t="s">
        <v>671</v>
      </c>
      <c r="I81" s="303" t="s">
        <v>666</v>
      </c>
      <c r="J81" s="303">
        <v>50</v>
      </c>
      <c r="K81" s="317"/>
    </row>
    <row r="82" ht="15" customHeight="1">
      <c r="B82" s="326"/>
      <c r="C82" s="303" t="s">
        <v>672</v>
      </c>
      <c r="D82" s="303"/>
      <c r="E82" s="303"/>
      <c r="F82" s="325" t="s">
        <v>664</v>
      </c>
      <c r="G82" s="324"/>
      <c r="H82" s="303" t="s">
        <v>673</v>
      </c>
      <c r="I82" s="303" t="s">
        <v>674</v>
      </c>
      <c r="J82" s="303"/>
      <c r="K82" s="317"/>
    </row>
    <row r="83" ht="15" customHeight="1">
      <c r="B83" s="326"/>
      <c r="C83" s="327" t="s">
        <v>675</v>
      </c>
      <c r="D83" s="327"/>
      <c r="E83" s="327"/>
      <c r="F83" s="328" t="s">
        <v>670</v>
      </c>
      <c r="G83" s="327"/>
      <c r="H83" s="327" t="s">
        <v>676</v>
      </c>
      <c r="I83" s="327" t="s">
        <v>666</v>
      </c>
      <c r="J83" s="327">
        <v>15</v>
      </c>
      <c r="K83" s="317"/>
    </row>
    <row r="84" ht="15" customHeight="1">
      <c r="B84" s="326"/>
      <c r="C84" s="327" t="s">
        <v>677</v>
      </c>
      <c r="D84" s="327"/>
      <c r="E84" s="327"/>
      <c r="F84" s="328" t="s">
        <v>670</v>
      </c>
      <c r="G84" s="327"/>
      <c r="H84" s="327" t="s">
        <v>678</v>
      </c>
      <c r="I84" s="327" t="s">
        <v>666</v>
      </c>
      <c r="J84" s="327">
        <v>15</v>
      </c>
      <c r="K84" s="317"/>
    </row>
    <row r="85" ht="15" customHeight="1">
      <c r="B85" s="326"/>
      <c r="C85" s="327" t="s">
        <v>679</v>
      </c>
      <c r="D85" s="327"/>
      <c r="E85" s="327"/>
      <c r="F85" s="328" t="s">
        <v>670</v>
      </c>
      <c r="G85" s="327"/>
      <c r="H85" s="327" t="s">
        <v>680</v>
      </c>
      <c r="I85" s="327" t="s">
        <v>666</v>
      </c>
      <c r="J85" s="327">
        <v>20</v>
      </c>
      <c r="K85" s="317"/>
    </row>
    <row r="86" ht="15" customHeight="1">
      <c r="B86" s="326"/>
      <c r="C86" s="327" t="s">
        <v>681</v>
      </c>
      <c r="D86" s="327"/>
      <c r="E86" s="327"/>
      <c r="F86" s="328" t="s">
        <v>670</v>
      </c>
      <c r="G86" s="327"/>
      <c r="H86" s="327" t="s">
        <v>682</v>
      </c>
      <c r="I86" s="327" t="s">
        <v>666</v>
      </c>
      <c r="J86" s="327">
        <v>20</v>
      </c>
      <c r="K86" s="317"/>
    </row>
    <row r="87" ht="15" customHeight="1">
      <c r="B87" s="326"/>
      <c r="C87" s="303" t="s">
        <v>683</v>
      </c>
      <c r="D87" s="303"/>
      <c r="E87" s="303"/>
      <c r="F87" s="325" t="s">
        <v>670</v>
      </c>
      <c r="G87" s="324"/>
      <c r="H87" s="303" t="s">
        <v>684</v>
      </c>
      <c r="I87" s="303" t="s">
        <v>666</v>
      </c>
      <c r="J87" s="303">
        <v>50</v>
      </c>
      <c r="K87" s="317"/>
    </row>
    <row r="88" ht="15" customHeight="1">
      <c r="B88" s="326"/>
      <c r="C88" s="303" t="s">
        <v>685</v>
      </c>
      <c r="D88" s="303"/>
      <c r="E88" s="303"/>
      <c r="F88" s="325" t="s">
        <v>670</v>
      </c>
      <c r="G88" s="324"/>
      <c r="H88" s="303" t="s">
        <v>686</v>
      </c>
      <c r="I88" s="303" t="s">
        <v>666</v>
      </c>
      <c r="J88" s="303">
        <v>20</v>
      </c>
      <c r="K88" s="317"/>
    </row>
    <row r="89" ht="15" customHeight="1">
      <c r="B89" s="326"/>
      <c r="C89" s="303" t="s">
        <v>687</v>
      </c>
      <c r="D89" s="303"/>
      <c r="E89" s="303"/>
      <c r="F89" s="325" t="s">
        <v>670</v>
      </c>
      <c r="G89" s="324"/>
      <c r="H89" s="303" t="s">
        <v>688</v>
      </c>
      <c r="I89" s="303" t="s">
        <v>666</v>
      </c>
      <c r="J89" s="303">
        <v>20</v>
      </c>
      <c r="K89" s="317"/>
    </row>
    <row r="90" ht="15" customHeight="1">
      <c r="B90" s="326"/>
      <c r="C90" s="303" t="s">
        <v>689</v>
      </c>
      <c r="D90" s="303"/>
      <c r="E90" s="303"/>
      <c r="F90" s="325" t="s">
        <v>670</v>
      </c>
      <c r="G90" s="324"/>
      <c r="H90" s="303" t="s">
        <v>690</v>
      </c>
      <c r="I90" s="303" t="s">
        <v>666</v>
      </c>
      <c r="J90" s="303">
        <v>50</v>
      </c>
      <c r="K90" s="317"/>
    </row>
    <row r="91" ht="15" customHeight="1">
      <c r="B91" s="326"/>
      <c r="C91" s="303" t="s">
        <v>691</v>
      </c>
      <c r="D91" s="303"/>
      <c r="E91" s="303"/>
      <c r="F91" s="325" t="s">
        <v>670</v>
      </c>
      <c r="G91" s="324"/>
      <c r="H91" s="303" t="s">
        <v>691</v>
      </c>
      <c r="I91" s="303" t="s">
        <v>666</v>
      </c>
      <c r="J91" s="303">
        <v>50</v>
      </c>
      <c r="K91" s="317"/>
    </row>
    <row r="92" ht="15" customHeight="1">
      <c r="B92" s="326"/>
      <c r="C92" s="303" t="s">
        <v>692</v>
      </c>
      <c r="D92" s="303"/>
      <c r="E92" s="303"/>
      <c r="F92" s="325" t="s">
        <v>670</v>
      </c>
      <c r="G92" s="324"/>
      <c r="H92" s="303" t="s">
        <v>693</v>
      </c>
      <c r="I92" s="303" t="s">
        <v>666</v>
      </c>
      <c r="J92" s="303">
        <v>255</v>
      </c>
      <c r="K92" s="317"/>
    </row>
    <row r="93" ht="15" customHeight="1">
      <c r="B93" s="326"/>
      <c r="C93" s="303" t="s">
        <v>694</v>
      </c>
      <c r="D93" s="303"/>
      <c r="E93" s="303"/>
      <c r="F93" s="325" t="s">
        <v>664</v>
      </c>
      <c r="G93" s="324"/>
      <c r="H93" s="303" t="s">
        <v>695</v>
      </c>
      <c r="I93" s="303" t="s">
        <v>696</v>
      </c>
      <c r="J93" s="303"/>
      <c r="K93" s="317"/>
    </row>
    <row r="94" ht="15" customHeight="1">
      <c r="B94" s="326"/>
      <c r="C94" s="303" t="s">
        <v>697</v>
      </c>
      <c r="D94" s="303"/>
      <c r="E94" s="303"/>
      <c r="F94" s="325" t="s">
        <v>664</v>
      </c>
      <c r="G94" s="324"/>
      <c r="H94" s="303" t="s">
        <v>698</v>
      </c>
      <c r="I94" s="303" t="s">
        <v>699</v>
      </c>
      <c r="J94" s="303"/>
      <c r="K94" s="317"/>
    </row>
    <row r="95" ht="15" customHeight="1">
      <c r="B95" s="326"/>
      <c r="C95" s="303" t="s">
        <v>700</v>
      </c>
      <c r="D95" s="303"/>
      <c r="E95" s="303"/>
      <c r="F95" s="325" t="s">
        <v>664</v>
      </c>
      <c r="G95" s="324"/>
      <c r="H95" s="303" t="s">
        <v>700</v>
      </c>
      <c r="I95" s="303" t="s">
        <v>699</v>
      </c>
      <c r="J95" s="303"/>
      <c r="K95" s="317"/>
    </row>
    <row r="96" ht="15" customHeight="1">
      <c r="B96" s="326"/>
      <c r="C96" s="303" t="s">
        <v>38</v>
      </c>
      <c r="D96" s="303"/>
      <c r="E96" s="303"/>
      <c r="F96" s="325" t="s">
        <v>664</v>
      </c>
      <c r="G96" s="324"/>
      <c r="H96" s="303" t="s">
        <v>701</v>
      </c>
      <c r="I96" s="303" t="s">
        <v>699</v>
      </c>
      <c r="J96" s="303"/>
      <c r="K96" s="317"/>
    </row>
    <row r="97" ht="15" customHeight="1">
      <c r="B97" s="326"/>
      <c r="C97" s="303" t="s">
        <v>48</v>
      </c>
      <c r="D97" s="303"/>
      <c r="E97" s="303"/>
      <c r="F97" s="325" t="s">
        <v>664</v>
      </c>
      <c r="G97" s="324"/>
      <c r="H97" s="303" t="s">
        <v>702</v>
      </c>
      <c r="I97" s="303" t="s">
        <v>699</v>
      </c>
      <c r="J97" s="303"/>
      <c r="K97" s="317"/>
    </row>
    <row r="98" ht="15" customHeight="1">
      <c r="B98" s="329"/>
      <c r="C98" s="330"/>
      <c r="D98" s="330"/>
      <c r="E98" s="330"/>
      <c r="F98" s="330"/>
      <c r="G98" s="330"/>
      <c r="H98" s="330"/>
      <c r="I98" s="330"/>
      <c r="J98" s="330"/>
      <c r="K98" s="331"/>
    </row>
    <row r="99" ht="18.75" customHeight="1">
      <c r="B99" s="332"/>
      <c r="C99" s="333"/>
      <c r="D99" s="333"/>
      <c r="E99" s="333"/>
      <c r="F99" s="333"/>
      <c r="G99" s="333"/>
      <c r="H99" s="333"/>
      <c r="I99" s="333"/>
      <c r="J99" s="333"/>
      <c r="K99" s="332"/>
    </row>
    <row r="100" ht="18.75" customHeight="1">
      <c r="B100" s="311"/>
      <c r="C100" s="311"/>
      <c r="D100" s="311"/>
      <c r="E100" s="311"/>
      <c r="F100" s="311"/>
      <c r="G100" s="311"/>
      <c r="H100" s="311"/>
      <c r="I100" s="311"/>
      <c r="J100" s="311"/>
      <c r="K100" s="311"/>
    </row>
    <row r="101" ht="7.5" customHeight="1">
      <c r="B101" s="312"/>
      <c r="C101" s="313"/>
      <c r="D101" s="313"/>
      <c r="E101" s="313"/>
      <c r="F101" s="313"/>
      <c r="G101" s="313"/>
      <c r="H101" s="313"/>
      <c r="I101" s="313"/>
      <c r="J101" s="313"/>
      <c r="K101" s="314"/>
    </row>
    <row r="102" ht="45" customHeight="1">
      <c r="B102" s="315"/>
      <c r="C102" s="316" t="s">
        <v>703</v>
      </c>
      <c r="D102" s="316"/>
      <c r="E102" s="316"/>
      <c r="F102" s="316"/>
      <c r="G102" s="316"/>
      <c r="H102" s="316"/>
      <c r="I102" s="316"/>
      <c r="J102" s="316"/>
      <c r="K102" s="317"/>
    </row>
    <row r="103" ht="17.25" customHeight="1">
      <c r="B103" s="315"/>
      <c r="C103" s="318" t="s">
        <v>658</v>
      </c>
      <c r="D103" s="318"/>
      <c r="E103" s="318"/>
      <c r="F103" s="318" t="s">
        <v>659</v>
      </c>
      <c r="G103" s="319"/>
      <c r="H103" s="318" t="s">
        <v>54</v>
      </c>
      <c r="I103" s="318" t="s">
        <v>57</v>
      </c>
      <c r="J103" s="318" t="s">
        <v>660</v>
      </c>
      <c r="K103" s="317"/>
    </row>
    <row r="104" ht="17.25" customHeight="1">
      <c r="B104" s="315"/>
      <c r="C104" s="320" t="s">
        <v>661</v>
      </c>
      <c r="D104" s="320"/>
      <c r="E104" s="320"/>
      <c r="F104" s="321" t="s">
        <v>662</v>
      </c>
      <c r="G104" s="322"/>
      <c r="H104" s="320"/>
      <c r="I104" s="320"/>
      <c r="J104" s="320" t="s">
        <v>663</v>
      </c>
      <c r="K104" s="317"/>
    </row>
    <row r="105" ht="5.25" customHeight="1">
      <c r="B105" s="315"/>
      <c r="C105" s="318"/>
      <c r="D105" s="318"/>
      <c r="E105" s="318"/>
      <c r="F105" s="318"/>
      <c r="G105" s="334"/>
      <c r="H105" s="318"/>
      <c r="I105" s="318"/>
      <c r="J105" s="318"/>
      <c r="K105" s="317"/>
    </row>
    <row r="106" ht="15" customHeight="1">
      <c r="B106" s="315"/>
      <c r="C106" s="303" t="s">
        <v>53</v>
      </c>
      <c r="D106" s="323"/>
      <c r="E106" s="323"/>
      <c r="F106" s="325" t="s">
        <v>664</v>
      </c>
      <c r="G106" s="334"/>
      <c r="H106" s="303" t="s">
        <v>704</v>
      </c>
      <c r="I106" s="303" t="s">
        <v>666</v>
      </c>
      <c r="J106" s="303">
        <v>20</v>
      </c>
      <c r="K106" s="317"/>
    </row>
    <row r="107" ht="15" customHeight="1">
      <c r="B107" s="315"/>
      <c r="C107" s="303" t="s">
        <v>667</v>
      </c>
      <c r="D107" s="303"/>
      <c r="E107" s="303"/>
      <c r="F107" s="325" t="s">
        <v>664</v>
      </c>
      <c r="G107" s="303"/>
      <c r="H107" s="303" t="s">
        <v>704</v>
      </c>
      <c r="I107" s="303" t="s">
        <v>666</v>
      </c>
      <c r="J107" s="303">
        <v>120</v>
      </c>
      <c r="K107" s="317"/>
    </row>
    <row r="108" ht="15" customHeight="1">
      <c r="B108" s="326"/>
      <c r="C108" s="303" t="s">
        <v>669</v>
      </c>
      <c r="D108" s="303"/>
      <c r="E108" s="303"/>
      <c r="F108" s="325" t="s">
        <v>670</v>
      </c>
      <c r="G108" s="303"/>
      <c r="H108" s="303" t="s">
        <v>704</v>
      </c>
      <c r="I108" s="303" t="s">
        <v>666</v>
      </c>
      <c r="J108" s="303">
        <v>50</v>
      </c>
      <c r="K108" s="317"/>
    </row>
    <row r="109" ht="15" customHeight="1">
      <c r="B109" s="326"/>
      <c r="C109" s="303" t="s">
        <v>672</v>
      </c>
      <c r="D109" s="303"/>
      <c r="E109" s="303"/>
      <c r="F109" s="325" t="s">
        <v>664</v>
      </c>
      <c r="G109" s="303"/>
      <c r="H109" s="303" t="s">
        <v>704</v>
      </c>
      <c r="I109" s="303" t="s">
        <v>674</v>
      </c>
      <c r="J109" s="303"/>
      <c r="K109" s="317"/>
    </row>
    <row r="110" ht="15" customHeight="1">
      <c r="B110" s="326"/>
      <c r="C110" s="303" t="s">
        <v>683</v>
      </c>
      <c r="D110" s="303"/>
      <c r="E110" s="303"/>
      <c r="F110" s="325" t="s">
        <v>670</v>
      </c>
      <c r="G110" s="303"/>
      <c r="H110" s="303" t="s">
        <v>704</v>
      </c>
      <c r="I110" s="303" t="s">
        <v>666</v>
      </c>
      <c r="J110" s="303">
        <v>50</v>
      </c>
      <c r="K110" s="317"/>
    </row>
    <row r="111" ht="15" customHeight="1">
      <c r="B111" s="326"/>
      <c r="C111" s="303" t="s">
        <v>691</v>
      </c>
      <c r="D111" s="303"/>
      <c r="E111" s="303"/>
      <c r="F111" s="325" t="s">
        <v>670</v>
      </c>
      <c r="G111" s="303"/>
      <c r="H111" s="303" t="s">
        <v>704</v>
      </c>
      <c r="I111" s="303" t="s">
        <v>666</v>
      </c>
      <c r="J111" s="303">
        <v>50</v>
      </c>
      <c r="K111" s="317"/>
    </row>
    <row r="112" ht="15" customHeight="1">
      <c r="B112" s="326"/>
      <c r="C112" s="303" t="s">
        <v>689</v>
      </c>
      <c r="D112" s="303"/>
      <c r="E112" s="303"/>
      <c r="F112" s="325" t="s">
        <v>670</v>
      </c>
      <c r="G112" s="303"/>
      <c r="H112" s="303" t="s">
        <v>704</v>
      </c>
      <c r="I112" s="303" t="s">
        <v>666</v>
      </c>
      <c r="J112" s="303">
        <v>50</v>
      </c>
      <c r="K112" s="317"/>
    </row>
    <row r="113" ht="15" customHeight="1">
      <c r="B113" s="326"/>
      <c r="C113" s="303" t="s">
        <v>53</v>
      </c>
      <c r="D113" s="303"/>
      <c r="E113" s="303"/>
      <c r="F113" s="325" t="s">
        <v>664</v>
      </c>
      <c r="G113" s="303"/>
      <c r="H113" s="303" t="s">
        <v>705</v>
      </c>
      <c r="I113" s="303" t="s">
        <v>666</v>
      </c>
      <c r="J113" s="303">
        <v>20</v>
      </c>
      <c r="K113" s="317"/>
    </row>
    <row r="114" ht="15" customHeight="1">
      <c r="B114" s="326"/>
      <c r="C114" s="303" t="s">
        <v>706</v>
      </c>
      <c r="D114" s="303"/>
      <c r="E114" s="303"/>
      <c r="F114" s="325" t="s">
        <v>664</v>
      </c>
      <c r="G114" s="303"/>
      <c r="H114" s="303" t="s">
        <v>707</v>
      </c>
      <c r="I114" s="303" t="s">
        <v>666</v>
      </c>
      <c r="J114" s="303">
        <v>120</v>
      </c>
      <c r="K114" s="317"/>
    </row>
    <row r="115" ht="15" customHeight="1">
      <c r="B115" s="326"/>
      <c r="C115" s="303" t="s">
        <v>38</v>
      </c>
      <c r="D115" s="303"/>
      <c r="E115" s="303"/>
      <c r="F115" s="325" t="s">
        <v>664</v>
      </c>
      <c r="G115" s="303"/>
      <c r="H115" s="303" t="s">
        <v>708</v>
      </c>
      <c r="I115" s="303" t="s">
        <v>699</v>
      </c>
      <c r="J115" s="303"/>
      <c r="K115" s="317"/>
    </row>
    <row r="116" ht="15" customHeight="1">
      <c r="B116" s="326"/>
      <c r="C116" s="303" t="s">
        <v>48</v>
      </c>
      <c r="D116" s="303"/>
      <c r="E116" s="303"/>
      <c r="F116" s="325" t="s">
        <v>664</v>
      </c>
      <c r="G116" s="303"/>
      <c r="H116" s="303" t="s">
        <v>709</v>
      </c>
      <c r="I116" s="303" t="s">
        <v>699</v>
      </c>
      <c r="J116" s="303"/>
      <c r="K116" s="317"/>
    </row>
    <row r="117" ht="15" customHeight="1">
      <c r="B117" s="326"/>
      <c r="C117" s="303" t="s">
        <v>57</v>
      </c>
      <c r="D117" s="303"/>
      <c r="E117" s="303"/>
      <c r="F117" s="325" t="s">
        <v>664</v>
      </c>
      <c r="G117" s="303"/>
      <c r="H117" s="303" t="s">
        <v>710</v>
      </c>
      <c r="I117" s="303" t="s">
        <v>711</v>
      </c>
      <c r="J117" s="303"/>
      <c r="K117" s="317"/>
    </row>
    <row r="118" ht="15" customHeight="1">
      <c r="B118" s="329"/>
      <c r="C118" s="335"/>
      <c r="D118" s="335"/>
      <c r="E118" s="335"/>
      <c r="F118" s="335"/>
      <c r="G118" s="335"/>
      <c r="H118" s="335"/>
      <c r="I118" s="335"/>
      <c r="J118" s="335"/>
      <c r="K118" s="331"/>
    </row>
    <row r="119" ht="18.75" customHeight="1">
      <c r="B119" s="336"/>
      <c r="C119" s="300"/>
      <c r="D119" s="300"/>
      <c r="E119" s="300"/>
      <c r="F119" s="337"/>
      <c r="G119" s="300"/>
      <c r="H119" s="300"/>
      <c r="I119" s="300"/>
      <c r="J119" s="300"/>
      <c r="K119" s="336"/>
    </row>
    <row r="120" ht="18.75" customHeight="1">
      <c r="B120" s="311"/>
      <c r="C120" s="311"/>
      <c r="D120" s="311"/>
      <c r="E120" s="311"/>
      <c r="F120" s="311"/>
      <c r="G120" s="311"/>
      <c r="H120" s="311"/>
      <c r="I120" s="311"/>
      <c r="J120" s="311"/>
      <c r="K120" s="311"/>
    </row>
    <row r="121" ht="7.5" customHeight="1">
      <c r="B121" s="338"/>
      <c r="C121" s="339"/>
      <c r="D121" s="339"/>
      <c r="E121" s="339"/>
      <c r="F121" s="339"/>
      <c r="G121" s="339"/>
      <c r="H121" s="339"/>
      <c r="I121" s="339"/>
      <c r="J121" s="339"/>
      <c r="K121" s="340"/>
    </row>
    <row r="122" ht="45" customHeight="1">
      <c r="B122" s="341"/>
      <c r="C122" s="294" t="s">
        <v>712</v>
      </c>
      <c r="D122" s="294"/>
      <c r="E122" s="294"/>
      <c r="F122" s="294"/>
      <c r="G122" s="294"/>
      <c r="H122" s="294"/>
      <c r="I122" s="294"/>
      <c r="J122" s="294"/>
      <c r="K122" s="342"/>
    </row>
    <row r="123" ht="17.25" customHeight="1">
      <c r="B123" s="343"/>
      <c r="C123" s="318" t="s">
        <v>658</v>
      </c>
      <c r="D123" s="318"/>
      <c r="E123" s="318"/>
      <c r="F123" s="318" t="s">
        <v>659</v>
      </c>
      <c r="G123" s="319"/>
      <c r="H123" s="318" t="s">
        <v>54</v>
      </c>
      <c r="I123" s="318" t="s">
        <v>57</v>
      </c>
      <c r="J123" s="318" t="s">
        <v>660</v>
      </c>
      <c r="K123" s="344"/>
    </row>
    <row r="124" ht="17.25" customHeight="1">
      <c r="B124" s="343"/>
      <c r="C124" s="320" t="s">
        <v>661</v>
      </c>
      <c r="D124" s="320"/>
      <c r="E124" s="320"/>
      <c r="F124" s="321" t="s">
        <v>662</v>
      </c>
      <c r="G124" s="322"/>
      <c r="H124" s="320"/>
      <c r="I124" s="320"/>
      <c r="J124" s="320" t="s">
        <v>663</v>
      </c>
      <c r="K124" s="344"/>
    </row>
    <row r="125" ht="5.25" customHeight="1">
      <c r="B125" s="345"/>
      <c r="C125" s="323"/>
      <c r="D125" s="323"/>
      <c r="E125" s="323"/>
      <c r="F125" s="323"/>
      <c r="G125" s="303"/>
      <c r="H125" s="323"/>
      <c r="I125" s="323"/>
      <c r="J125" s="323"/>
      <c r="K125" s="346"/>
    </row>
    <row r="126" ht="15" customHeight="1">
      <c r="B126" s="345"/>
      <c r="C126" s="303" t="s">
        <v>667</v>
      </c>
      <c r="D126" s="323"/>
      <c r="E126" s="323"/>
      <c r="F126" s="325" t="s">
        <v>664</v>
      </c>
      <c r="G126" s="303"/>
      <c r="H126" s="303" t="s">
        <v>704</v>
      </c>
      <c r="I126" s="303" t="s">
        <v>666</v>
      </c>
      <c r="J126" s="303">
        <v>120</v>
      </c>
      <c r="K126" s="347"/>
    </row>
    <row r="127" ht="15" customHeight="1">
      <c r="B127" s="345"/>
      <c r="C127" s="303" t="s">
        <v>713</v>
      </c>
      <c r="D127" s="303"/>
      <c r="E127" s="303"/>
      <c r="F127" s="325" t="s">
        <v>664</v>
      </c>
      <c r="G127" s="303"/>
      <c r="H127" s="303" t="s">
        <v>714</v>
      </c>
      <c r="I127" s="303" t="s">
        <v>666</v>
      </c>
      <c r="J127" s="303" t="s">
        <v>715</v>
      </c>
      <c r="K127" s="347"/>
    </row>
    <row r="128" ht="15" customHeight="1">
      <c r="B128" s="345"/>
      <c r="C128" s="303" t="s">
        <v>84</v>
      </c>
      <c r="D128" s="303"/>
      <c r="E128" s="303"/>
      <c r="F128" s="325" t="s">
        <v>664</v>
      </c>
      <c r="G128" s="303"/>
      <c r="H128" s="303" t="s">
        <v>716</v>
      </c>
      <c r="I128" s="303" t="s">
        <v>666</v>
      </c>
      <c r="J128" s="303" t="s">
        <v>715</v>
      </c>
      <c r="K128" s="347"/>
    </row>
    <row r="129" ht="15" customHeight="1">
      <c r="B129" s="345"/>
      <c r="C129" s="303" t="s">
        <v>675</v>
      </c>
      <c r="D129" s="303"/>
      <c r="E129" s="303"/>
      <c r="F129" s="325" t="s">
        <v>670</v>
      </c>
      <c r="G129" s="303"/>
      <c r="H129" s="303" t="s">
        <v>676</v>
      </c>
      <c r="I129" s="303" t="s">
        <v>666</v>
      </c>
      <c r="J129" s="303">
        <v>15</v>
      </c>
      <c r="K129" s="347"/>
    </row>
    <row r="130" ht="15" customHeight="1">
      <c r="B130" s="345"/>
      <c r="C130" s="327" t="s">
        <v>677</v>
      </c>
      <c r="D130" s="327"/>
      <c r="E130" s="327"/>
      <c r="F130" s="328" t="s">
        <v>670</v>
      </c>
      <c r="G130" s="327"/>
      <c r="H130" s="327" t="s">
        <v>678</v>
      </c>
      <c r="I130" s="327" t="s">
        <v>666</v>
      </c>
      <c r="J130" s="327">
        <v>15</v>
      </c>
      <c r="K130" s="347"/>
    </row>
    <row r="131" ht="15" customHeight="1">
      <c r="B131" s="345"/>
      <c r="C131" s="327" t="s">
        <v>679</v>
      </c>
      <c r="D131" s="327"/>
      <c r="E131" s="327"/>
      <c r="F131" s="328" t="s">
        <v>670</v>
      </c>
      <c r="G131" s="327"/>
      <c r="H131" s="327" t="s">
        <v>680</v>
      </c>
      <c r="I131" s="327" t="s">
        <v>666</v>
      </c>
      <c r="J131" s="327">
        <v>20</v>
      </c>
      <c r="K131" s="347"/>
    </row>
    <row r="132" ht="15" customHeight="1">
      <c r="B132" s="345"/>
      <c r="C132" s="327" t="s">
        <v>681</v>
      </c>
      <c r="D132" s="327"/>
      <c r="E132" s="327"/>
      <c r="F132" s="328" t="s">
        <v>670</v>
      </c>
      <c r="G132" s="327"/>
      <c r="H132" s="327" t="s">
        <v>682</v>
      </c>
      <c r="I132" s="327" t="s">
        <v>666</v>
      </c>
      <c r="J132" s="327">
        <v>20</v>
      </c>
      <c r="K132" s="347"/>
    </row>
    <row r="133" ht="15" customHeight="1">
      <c r="B133" s="345"/>
      <c r="C133" s="303" t="s">
        <v>669</v>
      </c>
      <c r="D133" s="303"/>
      <c r="E133" s="303"/>
      <c r="F133" s="325" t="s">
        <v>670</v>
      </c>
      <c r="G133" s="303"/>
      <c r="H133" s="303" t="s">
        <v>704</v>
      </c>
      <c r="I133" s="303" t="s">
        <v>666</v>
      </c>
      <c r="J133" s="303">
        <v>50</v>
      </c>
      <c r="K133" s="347"/>
    </row>
    <row r="134" ht="15" customHeight="1">
      <c r="B134" s="345"/>
      <c r="C134" s="303" t="s">
        <v>683</v>
      </c>
      <c r="D134" s="303"/>
      <c r="E134" s="303"/>
      <c r="F134" s="325" t="s">
        <v>670</v>
      </c>
      <c r="G134" s="303"/>
      <c r="H134" s="303" t="s">
        <v>704</v>
      </c>
      <c r="I134" s="303" t="s">
        <v>666</v>
      </c>
      <c r="J134" s="303">
        <v>50</v>
      </c>
      <c r="K134" s="347"/>
    </row>
    <row r="135" ht="15" customHeight="1">
      <c r="B135" s="345"/>
      <c r="C135" s="303" t="s">
        <v>689</v>
      </c>
      <c r="D135" s="303"/>
      <c r="E135" s="303"/>
      <c r="F135" s="325" t="s">
        <v>670</v>
      </c>
      <c r="G135" s="303"/>
      <c r="H135" s="303" t="s">
        <v>704</v>
      </c>
      <c r="I135" s="303" t="s">
        <v>666</v>
      </c>
      <c r="J135" s="303">
        <v>50</v>
      </c>
      <c r="K135" s="347"/>
    </row>
    <row r="136" ht="15" customHeight="1">
      <c r="B136" s="345"/>
      <c r="C136" s="303" t="s">
        <v>691</v>
      </c>
      <c r="D136" s="303"/>
      <c r="E136" s="303"/>
      <c r="F136" s="325" t="s">
        <v>670</v>
      </c>
      <c r="G136" s="303"/>
      <c r="H136" s="303" t="s">
        <v>704</v>
      </c>
      <c r="I136" s="303" t="s">
        <v>666</v>
      </c>
      <c r="J136" s="303">
        <v>50</v>
      </c>
      <c r="K136" s="347"/>
    </row>
    <row r="137" ht="15" customHeight="1">
      <c r="B137" s="345"/>
      <c r="C137" s="303" t="s">
        <v>692</v>
      </c>
      <c r="D137" s="303"/>
      <c r="E137" s="303"/>
      <c r="F137" s="325" t="s">
        <v>670</v>
      </c>
      <c r="G137" s="303"/>
      <c r="H137" s="303" t="s">
        <v>717</v>
      </c>
      <c r="I137" s="303" t="s">
        <v>666</v>
      </c>
      <c r="J137" s="303">
        <v>255</v>
      </c>
      <c r="K137" s="347"/>
    </row>
    <row r="138" ht="15" customHeight="1">
      <c r="B138" s="345"/>
      <c r="C138" s="303" t="s">
        <v>694</v>
      </c>
      <c r="D138" s="303"/>
      <c r="E138" s="303"/>
      <c r="F138" s="325" t="s">
        <v>664</v>
      </c>
      <c r="G138" s="303"/>
      <c r="H138" s="303" t="s">
        <v>718</v>
      </c>
      <c r="I138" s="303" t="s">
        <v>696</v>
      </c>
      <c r="J138" s="303"/>
      <c r="K138" s="347"/>
    </row>
    <row r="139" ht="15" customHeight="1">
      <c r="B139" s="345"/>
      <c r="C139" s="303" t="s">
        <v>697</v>
      </c>
      <c r="D139" s="303"/>
      <c r="E139" s="303"/>
      <c r="F139" s="325" t="s">
        <v>664</v>
      </c>
      <c r="G139" s="303"/>
      <c r="H139" s="303" t="s">
        <v>719</v>
      </c>
      <c r="I139" s="303" t="s">
        <v>699</v>
      </c>
      <c r="J139" s="303"/>
      <c r="K139" s="347"/>
    </row>
    <row r="140" ht="15" customHeight="1">
      <c r="B140" s="345"/>
      <c r="C140" s="303" t="s">
        <v>700</v>
      </c>
      <c r="D140" s="303"/>
      <c r="E140" s="303"/>
      <c r="F140" s="325" t="s">
        <v>664</v>
      </c>
      <c r="G140" s="303"/>
      <c r="H140" s="303" t="s">
        <v>700</v>
      </c>
      <c r="I140" s="303" t="s">
        <v>699</v>
      </c>
      <c r="J140" s="303"/>
      <c r="K140" s="347"/>
    </row>
    <row r="141" ht="15" customHeight="1">
      <c r="B141" s="345"/>
      <c r="C141" s="303" t="s">
        <v>38</v>
      </c>
      <c r="D141" s="303"/>
      <c r="E141" s="303"/>
      <c r="F141" s="325" t="s">
        <v>664</v>
      </c>
      <c r="G141" s="303"/>
      <c r="H141" s="303" t="s">
        <v>720</v>
      </c>
      <c r="I141" s="303" t="s">
        <v>699</v>
      </c>
      <c r="J141" s="303"/>
      <c r="K141" s="347"/>
    </row>
    <row r="142" ht="15" customHeight="1">
      <c r="B142" s="345"/>
      <c r="C142" s="303" t="s">
        <v>721</v>
      </c>
      <c r="D142" s="303"/>
      <c r="E142" s="303"/>
      <c r="F142" s="325" t="s">
        <v>664</v>
      </c>
      <c r="G142" s="303"/>
      <c r="H142" s="303" t="s">
        <v>722</v>
      </c>
      <c r="I142" s="303" t="s">
        <v>699</v>
      </c>
      <c r="J142" s="303"/>
      <c r="K142" s="347"/>
    </row>
    <row r="143" ht="15" customHeight="1">
      <c r="B143" s="348"/>
      <c r="C143" s="349"/>
      <c r="D143" s="349"/>
      <c r="E143" s="349"/>
      <c r="F143" s="349"/>
      <c r="G143" s="349"/>
      <c r="H143" s="349"/>
      <c r="I143" s="349"/>
      <c r="J143" s="349"/>
      <c r="K143" s="350"/>
    </row>
    <row r="144" ht="18.75" customHeight="1">
      <c r="B144" s="300"/>
      <c r="C144" s="300"/>
      <c r="D144" s="300"/>
      <c r="E144" s="300"/>
      <c r="F144" s="337"/>
      <c r="G144" s="300"/>
      <c r="H144" s="300"/>
      <c r="I144" s="300"/>
      <c r="J144" s="300"/>
      <c r="K144" s="300"/>
    </row>
    <row r="145" ht="18.75" customHeight="1">
      <c r="B145" s="311"/>
      <c r="C145" s="311"/>
      <c r="D145" s="311"/>
      <c r="E145" s="311"/>
      <c r="F145" s="311"/>
      <c r="G145" s="311"/>
      <c r="H145" s="311"/>
      <c r="I145" s="311"/>
      <c r="J145" s="311"/>
      <c r="K145" s="311"/>
    </row>
    <row r="146" ht="7.5" customHeight="1">
      <c r="B146" s="312"/>
      <c r="C146" s="313"/>
      <c r="D146" s="313"/>
      <c r="E146" s="313"/>
      <c r="F146" s="313"/>
      <c r="G146" s="313"/>
      <c r="H146" s="313"/>
      <c r="I146" s="313"/>
      <c r="J146" s="313"/>
      <c r="K146" s="314"/>
    </row>
    <row r="147" ht="45" customHeight="1">
      <c r="B147" s="315"/>
      <c r="C147" s="316" t="s">
        <v>723</v>
      </c>
      <c r="D147" s="316"/>
      <c r="E147" s="316"/>
      <c r="F147" s="316"/>
      <c r="G147" s="316"/>
      <c r="H147" s="316"/>
      <c r="I147" s="316"/>
      <c r="J147" s="316"/>
      <c r="K147" s="317"/>
    </row>
    <row r="148" ht="17.25" customHeight="1">
      <c r="B148" s="315"/>
      <c r="C148" s="318" t="s">
        <v>658</v>
      </c>
      <c r="D148" s="318"/>
      <c r="E148" s="318"/>
      <c r="F148" s="318" t="s">
        <v>659</v>
      </c>
      <c r="G148" s="319"/>
      <c r="H148" s="318" t="s">
        <v>54</v>
      </c>
      <c r="I148" s="318" t="s">
        <v>57</v>
      </c>
      <c r="J148" s="318" t="s">
        <v>660</v>
      </c>
      <c r="K148" s="317"/>
    </row>
    <row r="149" ht="17.25" customHeight="1">
      <c r="B149" s="315"/>
      <c r="C149" s="320" t="s">
        <v>661</v>
      </c>
      <c r="D149" s="320"/>
      <c r="E149" s="320"/>
      <c r="F149" s="321" t="s">
        <v>662</v>
      </c>
      <c r="G149" s="322"/>
      <c r="H149" s="320"/>
      <c r="I149" s="320"/>
      <c r="J149" s="320" t="s">
        <v>663</v>
      </c>
      <c r="K149" s="317"/>
    </row>
    <row r="150" ht="5.25" customHeight="1">
      <c r="B150" s="326"/>
      <c r="C150" s="323"/>
      <c r="D150" s="323"/>
      <c r="E150" s="323"/>
      <c r="F150" s="323"/>
      <c r="G150" s="324"/>
      <c r="H150" s="323"/>
      <c r="I150" s="323"/>
      <c r="J150" s="323"/>
      <c r="K150" s="347"/>
    </row>
    <row r="151" ht="15" customHeight="1">
      <c r="B151" s="326"/>
      <c r="C151" s="351" t="s">
        <v>667</v>
      </c>
      <c r="D151" s="303"/>
      <c r="E151" s="303"/>
      <c r="F151" s="352" t="s">
        <v>664</v>
      </c>
      <c r="G151" s="303"/>
      <c r="H151" s="351" t="s">
        <v>704</v>
      </c>
      <c r="I151" s="351" t="s">
        <v>666</v>
      </c>
      <c r="J151" s="351">
        <v>120</v>
      </c>
      <c r="K151" s="347"/>
    </row>
    <row r="152" ht="15" customHeight="1">
      <c r="B152" s="326"/>
      <c r="C152" s="351" t="s">
        <v>713</v>
      </c>
      <c r="D152" s="303"/>
      <c r="E152" s="303"/>
      <c r="F152" s="352" t="s">
        <v>664</v>
      </c>
      <c r="G152" s="303"/>
      <c r="H152" s="351" t="s">
        <v>724</v>
      </c>
      <c r="I152" s="351" t="s">
        <v>666</v>
      </c>
      <c r="J152" s="351" t="s">
        <v>715</v>
      </c>
      <c r="K152" s="347"/>
    </row>
    <row r="153" ht="15" customHeight="1">
      <c r="B153" s="326"/>
      <c r="C153" s="351" t="s">
        <v>84</v>
      </c>
      <c r="D153" s="303"/>
      <c r="E153" s="303"/>
      <c r="F153" s="352" t="s">
        <v>664</v>
      </c>
      <c r="G153" s="303"/>
      <c r="H153" s="351" t="s">
        <v>725</v>
      </c>
      <c r="I153" s="351" t="s">
        <v>666</v>
      </c>
      <c r="J153" s="351" t="s">
        <v>715</v>
      </c>
      <c r="K153" s="347"/>
    </row>
    <row r="154" ht="15" customHeight="1">
      <c r="B154" s="326"/>
      <c r="C154" s="351" t="s">
        <v>669</v>
      </c>
      <c r="D154" s="303"/>
      <c r="E154" s="303"/>
      <c r="F154" s="352" t="s">
        <v>670</v>
      </c>
      <c r="G154" s="303"/>
      <c r="H154" s="351" t="s">
        <v>704</v>
      </c>
      <c r="I154" s="351" t="s">
        <v>666</v>
      </c>
      <c r="J154" s="351">
        <v>50</v>
      </c>
      <c r="K154" s="347"/>
    </row>
    <row r="155" ht="15" customHeight="1">
      <c r="B155" s="326"/>
      <c r="C155" s="351" t="s">
        <v>672</v>
      </c>
      <c r="D155" s="303"/>
      <c r="E155" s="303"/>
      <c r="F155" s="352" t="s">
        <v>664</v>
      </c>
      <c r="G155" s="303"/>
      <c r="H155" s="351" t="s">
        <v>704</v>
      </c>
      <c r="I155" s="351" t="s">
        <v>674</v>
      </c>
      <c r="J155" s="351"/>
      <c r="K155" s="347"/>
    </row>
    <row r="156" ht="15" customHeight="1">
      <c r="B156" s="326"/>
      <c r="C156" s="351" t="s">
        <v>683</v>
      </c>
      <c r="D156" s="303"/>
      <c r="E156" s="303"/>
      <c r="F156" s="352" t="s">
        <v>670</v>
      </c>
      <c r="G156" s="303"/>
      <c r="H156" s="351" t="s">
        <v>704</v>
      </c>
      <c r="I156" s="351" t="s">
        <v>666</v>
      </c>
      <c r="J156" s="351">
        <v>50</v>
      </c>
      <c r="K156" s="347"/>
    </row>
    <row r="157" ht="15" customHeight="1">
      <c r="B157" s="326"/>
      <c r="C157" s="351" t="s">
        <v>691</v>
      </c>
      <c r="D157" s="303"/>
      <c r="E157" s="303"/>
      <c r="F157" s="352" t="s">
        <v>670</v>
      </c>
      <c r="G157" s="303"/>
      <c r="H157" s="351" t="s">
        <v>704</v>
      </c>
      <c r="I157" s="351" t="s">
        <v>666</v>
      </c>
      <c r="J157" s="351">
        <v>50</v>
      </c>
      <c r="K157" s="347"/>
    </row>
    <row r="158" ht="15" customHeight="1">
      <c r="B158" s="326"/>
      <c r="C158" s="351" t="s">
        <v>689</v>
      </c>
      <c r="D158" s="303"/>
      <c r="E158" s="303"/>
      <c r="F158" s="352" t="s">
        <v>670</v>
      </c>
      <c r="G158" s="303"/>
      <c r="H158" s="351" t="s">
        <v>704</v>
      </c>
      <c r="I158" s="351" t="s">
        <v>666</v>
      </c>
      <c r="J158" s="351">
        <v>50</v>
      </c>
      <c r="K158" s="347"/>
    </row>
    <row r="159" ht="15" customHeight="1">
      <c r="B159" s="326"/>
      <c r="C159" s="351" t="s">
        <v>98</v>
      </c>
      <c r="D159" s="303"/>
      <c r="E159" s="303"/>
      <c r="F159" s="352" t="s">
        <v>664</v>
      </c>
      <c r="G159" s="303"/>
      <c r="H159" s="351" t="s">
        <v>726</v>
      </c>
      <c r="I159" s="351" t="s">
        <v>666</v>
      </c>
      <c r="J159" s="351" t="s">
        <v>727</v>
      </c>
      <c r="K159" s="347"/>
    </row>
    <row r="160" ht="15" customHeight="1">
      <c r="B160" s="326"/>
      <c r="C160" s="351" t="s">
        <v>728</v>
      </c>
      <c r="D160" s="303"/>
      <c r="E160" s="303"/>
      <c r="F160" s="352" t="s">
        <v>664</v>
      </c>
      <c r="G160" s="303"/>
      <c r="H160" s="351" t="s">
        <v>729</v>
      </c>
      <c r="I160" s="351" t="s">
        <v>699</v>
      </c>
      <c r="J160" s="351"/>
      <c r="K160" s="347"/>
    </row>
    <row r="161" ht="15" customHeight="1">
      <c r="B161" s="353"/>
      <c r="C161" s="335"/>
      <c r="D161" s="335"/>
      <c r="E161" s="335"/>
      <c r="F161" s="335"/>
      <c r="G161" s="335"/>
      <c r="H161" s="335"/>
      <c r="I161" s="335"/>
      <c r="J161" s="335"/>
      <c r="K161" s="354"/>
    </row>
    <row r="162" ht="18.75" customHeight="1">
      <c r="B162" s="300"/>
      <c r="C162" s="303"/>
      <c r="D162" s="303"/>
      <c r="E162" s="303"/>
      <c r="F162" s="325"/>
      <c r="G162" s="303"/>
      <c r="H162" s="303"/>
      <c r="I162" s="303"/>
      <c r="J162" s="303"/>
      <c r="K162" s="300"/>
    </row>
    <row r="163" ht="18.75" customHeight="1">
      <c r="B163" s="300"/>
      <c r="C163" s="303"/>
      <c r="D163" s="303"/>
      <c r="E163" s="303"/>
      <c r="F163" s="325"/>
      <c r="G163" s="303"/>
      <c r="H163" s="303"/>
      <c r="I163" s="303"/>
      <c r="J163" s="303"/>
      <c r="K163" s="300"/>
    </row>
    <row r="164" ht="18.75" customHeight="1">
      <c r="B164" s="300"/>
      <c r="C164" s="303"/>
      <c r="D164" s="303"/>
      <c r="E164" s="303"/>
      <c r="F164" s="325"/>
      <c r="G164" s="303"/>
      <c r="H164" s="303"/>
      <c r="I164" s="303"/>
      <c r="J164" s="303"/>
      <c r="K164" s="300"/>
    </row>
    <row r="165" ht="18.75" customHeight="1">
      <c r="B165" s="300"/>
      <c r="C165" s="303"/>
      <c r="D165" s="303"/>
      <c r="E165" s="303"/>
      <c r="F165" s="325"/>
      <c r="G165" s="303"/>
      <c r="H165" s="303"/>
      <c r="I165" s="303"/>
      <c r="J165" s="303"/>
      <c r="K165" s="300"/>
    </row>
    <row r="166" ht="18.75" customHeight="1">
      <c r="B166" s="300"/>
      <c r="C166" s="303"/>
      <c r="D166" s="303"/>
      <c r="E166" s="303"/>
      <c r="F166" s="325"/>
      <c r="G166" s="303"/>
      <c r="H166" s="303"/>
      <c r="I166" s="303"/>
      <c r="J166" s="303"/>
      <c r="K166" s="300"/>
    </row>
    <row r="167" ht="18.75" customHeight="1">
      <c r="B167" s="300"/>
      <c r="C167" s="303"/>
      <c r="D167" s="303"/>
      <c r="E167" s="303"/>
      <c r="F167" s="325"/>
      <c r="G167" s="303"/>
      <c r="H167" s="303"/>
      <c r="I167" s="303"/>
      <c r="J167" s="303"/>
      <c r="K167" s="300"/>
    </row>
    <row r="168" ht="18.75" customHeight="1">
      <c r="B168" s="300"/>
      <c r="C168" s="303"/>
      <c r="D168" s="303"/>
      <c r="E168" s="303"/>
      <c r="F168" s="325"/>
      <c r="G168" s="303"/>
      <c r="H168" s="303"/>
      <c r="I168" s="303"/>
      <c r="J168" s="303"/>
      <c r="K168" s="300"/>
    </row>
    <row r="169" ht="18.75" customHeight="1">
      <c r="B169" s="311"/>
      <c r="C169" s="311"/>
      <c r="D169" s="311"/>
      <c r="E169" s="311"/>
      <c r="F169" s="311"/>
      <c r="G169" s="311"/>
      <c r="H169" s="311"/>
      <c r="I169" s="311"/>
      <c r="J169" s="311"/>
      <c r="K169" s="311"/>
    </row>
    <row r="170" ht="7.5" customHeight="1">
      <c r="B170" s="290"/>
      <c r="C170" s="291"/>
      <c r="D170" s="291"/>
      <c r="E170" s="291"/>
      <c r="F170" s="291"/>
      <c r="G170" s="291"/>
      <c r="H170" s="291"/>
      <c r="I170" s="291"/>
      <c r="J170" s="291"/>
      <c r="K170" s="292"/>
    </row>
    <row r="171" ht="45" customHeight="1">
      <c r="B171" s="293"/>
      <c r="C171" s="294" t="s">
        <v>730</v>
      </c>
      <c r="D171" s="294"/>
      <c r="E171" s="294"/>
      <c r="F171" s="294"/>
      <c r="G171" s="294"/>
      <c r="H171" s="294"/>
      <c r="I171" s="294"/>
      <c r="J171" s="294"/>
      <c r="K171" s="295"/>
    </row>
    <row r="172" ht="17.25" customHeight="1">
      <c r="B172" s="293"/>
      <c r="C172" s="318" t="s">
        <v>658</v>
      </c>
      <c r="D172" s="318"/>
      <c r="E172" s="318"/>
      <c r="F172" s="318" t="s">
        <v>659</v>
      </c>
      <c r="G172" s="355"/>
      <c r="H172" s="356" t="s">
        <v>54</v>
      </c>
      <c r="I172" s="356" t="s">
        <v>57</v>
      </c>
      <c r="J172" s="318" t="s">
        <v>660</v>
      </c>
      <c r="K172" s="295"/>
    </row>
    <row r="173" ht="17.25" customHeight="1">
      <c r="B173" s="296"/>
      <c r="C173" s="320" t="s">
        <v>661</v>
      </c>
      <c r="D173" s="320"/>
      <c r="E173" s="320"/>
      <c r="F173" s="321" t="s">
        <v>662</v>
      </c>
      <c r="G173" s="357"/>
      <c r="H173" s="358"/>
      <c r="I173" s="358"/>
      <c r="J173" s="320" t="s">
        <v>663</v>
      </c>
      <c r="K173" s="298"/>
    </row>
    <row r="174" ht="5.25" customHeight="1">
      <c r="B174" s="326"/>
      <c r="C174" s="323"/>
      <c r="D174" s="323"/>
      <c r="E174" s="323"/>
      <c r="F174" s="323"/>
      <c r="G174" s="324"/>
      <c r="H174" s="323"/>
      <c r="I174" s="323"/>
      <c r="J174" s="323"/>
      <c r="K174" s="347"/>
    </row>
    <row r="175" ht="15" customHeight="1">
      <c r="B175" s="326"/>
      <c r="C175" s="303" t="s">
        <v>667</v>
      </c>
      <c r="D175" s="303"/>
      <c r="E175" s="303"/>
      <c r="F175" s="325" t="s">
        <v>664</v>
      </c>
      <c r="G175" s="303"/>
      <c r="H175" s="303" t="s">
        <v>704</v>
      </c>
      <c r="I175" s="303" t="s">
        <v>666</v>
      </c>
      <c r="J175" s="303">
        <v>120</v>
      </c>
      <c r="K175" s="347"/>
    </row>
    <row r="176" ht="15" customHeight="1">
      <c r="B176" s="326"/>
      <c r="C176" s="303" t="s">
        <v>713</v>
      </c>
      <c r="D176" s="303"/>
      <c r="E176" s="303"/>
      <c r="F176" s="325" t="s">
        <v>664</v>
      </c>
      <c r="G176" s="303"/>
      <c r="H176" s="303" t="s">
        <v>714</v>
      </c>
      <c r="I176" s="303" t="s">
        <v>666</v>
      </c>
      <c r="J176" s="303" t="s">
        <v>715</v>
      </c>
      <c r="K176" s="347"/>
    </row>
    <row r="177" ht="15" customHeight="1">
      <c r="B177" s="326"/>
      <c r="C177" s="303" t="s">
        <v>84</v>
      </c>
      <c r="D177" s="303"/>
      <c r="E177" s="303"/>
      <c r="F177" s="325" t="s">
        <v>664</v>
      </c>
      <c r="G177" s="303"/>
      <c r="H177" s="303" t="s">
        <v>731</v>
      </c>
      <c r="I177" s="303" t="s">
        <v>666</v>
      </c>
      <c r="J177" s="303" t="s">
        <v>715</v>
      </c>
      <c r="K177" s="347"/>
    </row>
    <row r="178" ht="15" customHeight="1">
      <c r="B178" s="326"/>
      <c r="C178" s="303" t="s">
        <v>669</v>
      </c>
      <c r="D178" s="303"/>
      <c r="E178" s="303"/>
      <c r="F178" s="325" t="s">
        <v>670</v>
      </c>
      <c r="G178" s="303"/>
      <c r="H178" s="303" t="s">
        <v>731</v>
      </c>
      <c r="I178" s="303" t="s">
        <v>666</v>
      </c>
      <c r="J178" s="303">
        <v>50</v>
      </c>
      <c r="K178" s="347"/>
    </row>
    <row r="179" ht="15" customHeight="1">
      <c r="B179" s="326"/>
      <c r="C179" s="303" t="s">
        <v>672</v>
      </c>
      <c r="D179" s="303"/>
      <c r="E179" s="303"/>
      <c r="F179" s="325" t="s">
        <v>664</v>
      </c>
      <c r="G179" s="303"/>
      <c r="H179" s="303" t="s">
        <v>731</v>
      </c>
      <c r="I179" s="303" t="s">
        <v>674</v>
      </c>
      <c r="J179" s="303"/>
      <c r="K179" s="347"/>
    </row>
    <row r="180" ht="15" customHeight="1">
      <c r="B180" s="326"/>
      <c r="C180" s="303" t="s">
        <v>683</v>
      </c>
      <c r="D180" s="303"/>
      <c r="E180" s="303"/>
      <c r="F180" s="325" t="s">
        <v>670</v>
      </c>
      <c r="G180" s="303"/>
      <c r="H180" s="303" t="s">
        <v>731</v>
      </c>
      <c r="I180" s="303" t="s">
        <v>666</v>
      </c>
      <c r="J180" s="303">
        <v>50</v>
      </c>
      <c r="K180" s="347"/>
    </row>
    <row r="181" ht="15" customHeight="1">
      <c r="B181" s="326"/>
      <c r="C181" s="303" t="s">
        <v>691</v>
      </c>
      <c r="D181" s="303"/>
      <c r="E181" s="303"/>
      <c r="F181" s="325" t="s">
        <v>670</v>
      </c>
      <c r="G181" s="303"/>
      <c r="H181" s="303" t="s">
        <v>731</v>
      </c>
      <c r="I181" s="303" t="s">
        <v>666</v>
      </c>
      <c r="J181" s="303">
        <v>50</v>
      </c>
      <c r="K181" s="347"/>
    </row>
    <row r="182" ht="15" customHeight="1">
      <c r="B182" s="326"/>
      <c r="C182" s="303" t="s">
        <v>689</v>
      </c>
      <c r="D182" s="303"/>
      <c r="E182" s="303"/>
      <c r="F182" s="325" t="s">
        <v>670</v>
      </c>
      <c r="G182" s="303"/>
      <c r="H182" s="303" t="s">
        <v>731</v>
      </c>
      <c r="I182" s="303" t="s">
        <v>666</v>
      </c>
      <c r="J182" s="303">
        <v>50</v>
      </c>
      <c r="K182" s="347"/>
    </row>
    <row r="183" ht="15" customHeight="1">
      <c r="B183" s="326"/>
      <c r="C183" s="303" t="s">
        <v>121</v>
      </c>
      <c r="D183" s="303"/>
      <c r="E183" s="303"/>
      <c r="F183" s="325" t="s">
        <v>664</v>
      </c>
      <c r="G183" s="303"/>
      <c r="H183" s="303" t="s">
        <v>732</v>
      </c>
      <c r="I183" s="303" t="s">
        <v>733</v>
      </c>
      <c r="J183" s="303"/>
      <c r="K183" s="347"/>
    </row>
    <row r="184" ht="15" customHeight="1">
      <c r="B184" s="326"/>
      <c r="C184" s="303" t="s">
        <v>57</v>
      </c>
      <c r="D184" s="303"/>
      <c r="E184" s="303"/>
      <c r="F184" s="325" t="s">
        <v>664</v>
      </c>
      <c r="G184" s="303"/>
      <c r="H184" s="303" t="s">
        <v>734</v>
      </c>
      <c r="I184" s="303" t="s">
        <v>735</v>
      </c>
      <c r="J184" s="303">
        <v>1</v>
      </c>
      <c r="K184" s="347"/>
    </row>
    <row r="185" ht="15" customHeight="1">
      <c r="B185" s="326"/>
      <c r="C185" s="303" t="s">
        <v>53</v>
      </c>
      <c r="D185" s="303"/>
      <c r="E185" s="303"/>
      <c r="F185" s="325" t="s">
        <v>664</v>
      </c>
      <c r="G185" s="303"/>
      <c r="H185" s="303" t="s">
        <v>736</v>
      </c>
      <c r="I185" s="303" t="s">
        <v>666</v>
      </c>
      <c r="J185" s="303">
        <v>20</v>
      </c>
      <c r="K185" s="347"/>
    </row>
    <row r="186" ht="15" customHeight="1">
      <c r="B186" s="326"/>
      <c r="C186" s="303" t="s">
        <v>54</v>
      </c>
      <c r="D186" s="303"/>
      <c r="E186" s="303"/>
      <c r="F186" s="325" t="s">
        <v>664</v>
      </c>
      <c r="G186" s="303"/>
      <c r="H186" s="303" t="s">
        <v>737</v>
      </c>
      <c r="I186" s="303" t="s">
        <v>666</v>
      </c>
      <c r="J186" s="303">
        <v>255</v>
      </c>
      <c r="K186" s="347"/>
    </row>
    <row r="187" ht="15" customHeight="1">
      <c r="B187" s="326"/>
      <c r="C187" s="303" t="s">
        <v>122</v>
      </c>
      <c r="D187" s="303"/>
      <c r="E187" s="303"/>
      <c r="F187" s="325" t="s">
        <v>664</v>
      </c>
      <c r="G187" s="303"/>
      <c r="H187" s="303" t="s">
        <v>628</v>
      </c>
      <c r="I187" s="303" t="s">
        <v>666</v>
      </c>
      <c r="J187" s="303">
        <v>10</v>
      </c>
      <c r="K187" s="347"/>
    </row>
    <row r="188" ht="15" customHeight="1">
      <c r="B188" s="326"/>
      <c r="C188" s="303" t="s">
        <v>123</v>
      </c>
      <c r="D188" s="303"/>
      <c r="E188" s="303"/>
      <c r="F188" s="325" t="s">
        <v>664</v>
      </c>
      <c r="G188" s="303"/>
      <c r="H188" s="303" t="s">
        <v>738</v>
      </c>
      <c r="I188" s="303" t="s">
        <v>699</v>
      </c>
      <c r="J188" s="303"/>
      <c r="K188" s="347"/>
    </row>
    <row r="189" ht="15" customHeight="1">
      <c r="B189" s="326"/>
      <c r="C189" s="303" t="s">
        <v>739</v>
      </c>
      <c r="D189" s="303"/>
      <c r="E189" s="303"/>
      <c r="F189" s="325" t="s">
        <v>664</v>
      </c>
      <c r="G189" s="303"/>
      <c r="H189" s="303" t="s">
        <v>740</v>
      </c>
      <c r="I189" s="303" t="s">
        <v>699</v>
      </c>
      <c r="J189" s="303"/>
      <c r="K189" s="347"/>
    </row>
    <row r="190" ht="15" customHeight="1">
      <c r="B190" s="326"/>
      <c r="C190" s="303" t="s">
        <v>728</v>
      </c>
      <c r="D190" s="303"/>
      <c r="E190" s="303"/>
      <c r="F190" s="325" t="s">
        <v>664</v>
      </c>
      <c r="G190" s="303"/>
      <c r="H190" s="303" t="s">
        <v>741</v>
      </c>
      <c r="I190" s="303" t="s">
        <v>699</v>
      </c>
      <c r="J190" s="303"/>
      <c r="K190" s="347"/>
    </row>
    <row r="191" ht="15" customHeight="1">
      <c r="B191" s="326"/>
      <c r="C191" s="303" t="s">
        <v>125</v>
      </c>
      <c r="D191" s="303"/>
      <c r="E191" s="303"/>
      <c r="F191" s="325" t="s">
        <v>670</v>
      </c>
      <c r="G191" s="303"/>
      <c r="H191" s="303" t="s">
        <v>742</v>
      </c>
      <c r="I191" s="303" t="s">
        <v>666</v>
      </c>
      <c r="J191" s="303">
        <v>50</v>
      </c>
      <c r="K191" s="347"/>
    </row>
    <row r="192" ht="15" customHeight="1">
      <c r="B192" s="326"/>
      <c r="C192" s="303" t="s">
        <v>743</v>
      </c>
      <c r="D192" s="303"/>
      <c r="E192" s="303"/>
      <c r="F192" s="325" t="s">
        <v>670</v>
      </c>
      <c r="G192" s="303"/>
      <c r="H192" s="303" t="s">
        <v>744</v>
      </c>
      <c r="I192" s="303" t="s">
        <v>745</v>
      </c>
      <c r="J192" s="303"/>
      <c r="K192" s="347"/>
    </row>
    <row r="193" ht="15" customHeight="1">
      <c r="B193" s="326"/>
      <c r="C193" s="303" t="s">
        <v>746</v>
      </c>
      <c r="D193" s="303"/>
      <c r="E193" s="303"/>
      <c r="F193" s="325" t="s">
        <v>670</v>
      </c>
      <c r="G193" s="303"/>
      <c r="H193" s="303" t="s">
        <v>747</v>
      </c>
      <c r="I193" s="303" t="s">
        <v>745</v>
      </c>
      <c r="J193" s="303"/>
      <c r="K193" s="347"/>
    </row>
    <row r="194" ht="15" customHeight="1">
      <c r="B194" s="326"/>
      <c r="C194" s="303" t="s">
        <v>748</v>
      </c>
      <c r="D194" s="303"/>
      <c r="E194" s="303"/>
      <c r="F194" s="325" t="s">
        <v>670</v>
      </c>
      <c r="G194" s="303"/>
      <c r="H194" s="303" t="s">
        <v>749</v>
      </c>
      <c r="I194" s="303" t="s">
        <v>745</v>
      </c>
      <c r="J194" s="303"/>
      <c r="K194" s="347"/>
    </row>
    <row r="195" ht="15" customHeight="1">
      <c r="B195" s="326"/>
      <c r="C195" s="359" t="s">
        <v>750</v>
      </c>
      <c r="D195" s="303"/>
      <c r="E195" s="303"/>
      <c r="F195" s="325" t="s">
        <v>670</v>
      </c>
      <c r="G195" s="303"/>
      <c r="H195" s="303" t="s">
        <v>751</v>
      </c>
      <c r="I195" s="303" t="s">
        <v>752</v>
      </c>
      <c r="J195" s="360" t="s">
        <v>753</v>
      </c>
      <c r="K195" s="347"/>
    </row>
    <row r="196" ht="15" customHeight="1">
      <c r="B196" s="326"/>
      <c r="C196" s="310" t="s">
        <v>42</v>
      </c>
      <c r="D196" s="303"/>
      <c r="E196" s="303"/>
      <c r="F196" s="325" t="s">
        <v>664</v>
      </c>
      <c r="G196" s="303"/>
      <c r="H196" s="300" t="s">
        <v>754</v>
      </c>
      <c r="I196" s="303" t="s">
        <v>755</v>
      </c>
      <c r="J196" s="303"/>
      <c r="K196" s="347"/>
    </row>
    <row r="197" ht="15" customHeight="1">
      <c r="B197" s="326"/>
      <c r="C197" s="310" t="s">
        <v>756</v>
      </c>
      <c r="D197" s="303"/>
      <c r="E197" s="303"/>
      <c r="F197" s="325" t="s">
        <v>664</v>
      </c>
      <c r="G197" s="303"/>
      <c r="H197" s="303" t="s">
        <v>757</v>
      </c>
      <c r="I197" s="303" t="s">
        <v>699</v>
      </c>
      <c r="J197" s="303"/>
      <c r="K197" s="347"/>
    </row>
    <row r="198" ht="15" customHeight="1">
      <c r="B198" s="326"/>
      <c r="C198" s="310" t="s">
        <v>758</v>
      </c>
      <c r="D198" s="303"/>
      <c r="E198" s="303"/>
      <c r="F198" s="325" t="s">
        <v>664</v>
      </c>
      <c r="G198" s="303"/>
      <c r="H198" s="303" t="s">
        <v>759</v>
      </c>
      <c r="I198" s="303" t="s">
        <v>699</v>
      </c>
      <c r="J198" s="303"/>
      <c r="K198" s="347"/>
    </row>
    <row r="199" ht="15" customHeight="1">
      <c r="B199" s="326"/>
      <c r="C199" s="310" t="s">
        <v>760</v>
      </c>
      <c r="D199" s="303"/>
      <c r="E199" s="303"/>
      <c r="F199" s="325" t="s">
        <v>670</v>
      </c>
      <c r="G199" s="303"/>
      <c r="H199" s="303" t="s">
        <v>761</v>
      </c>
      <c r="I199" s="303" t="s">
        <v>699</v>
      </c>
      <c r="J199" s="303"/>
      <c r="K199" s="347"/>
    </row>
    <row r="200" ht="15" customHeight="1">
      <c r="B200" s="353"/>
      <c r="C200" s="361"/>
      <c r="D200" s="335"/>
      <c r="E200" s="335"/>
      <c r="F200" s="335"/>
      <c r="G200" s="335"/>
      <c r="H200" s="335"/>
      <c r="I200" s="335"/>
      <c r="J200" s="335"/>
      <c r="K200" s="354"/>
    </row>
    <row r="201" ht="18.75" customHeight="1">
      <c r="B201" s="300"/>
      <c r="C201" s="303"/>
      <c r="D201" s="303"/>
      <c r="E201" s="303"/>
      <c r="F201" s="325"/>
      <c r="G201" s="303"/>
      <c r="H201" s="303"/>
      <c r="I201" s="303"/>
      <c r="J201" s="303"/>
      <c r="K201" s="300"/>
    </row>
    <row r="202" ht="18.75" customHeight="1">
      <c r="B202" s="311"/>
      <c r="C202" s="311"/>
      <c r="D202" s="311"/>
      <c r="E202" s="311"/>
      <c r="F202" s="311"/>
      <c r="G202" s="311"/>
      <c r="H202" s="311"/>
      <c r="I202" s="311"/>
      <c r="J202" s="311"/>
      <c r="K202" s="311"/>
    </row>
    <row r="203" ht="13.5">
      <c r="B203" s="290"/>
      <c r="C203" s="291"/>
      <c r="D203" s="291"/>
      <c r="E203" s="291"/>
      <c r="F203" s="291"/>
      <c r="G203" s="291"/>
      <c r="H203" s="291"/>
      <c r="I203" s="291"/>
      <c r="J203" s="291"/>
      <c r="K203" s="292"/>
    </row>
    <row r="204" ht="21" customHeight="1">
      <c r="B204" s="293"/>
      <c r="C204" s="294" t="s">
        <v>762</v>
      </c>
      <c r="D204" s="294"/>
      <c r="E204" s="294"/>
      <c r="F204" s="294"/>
      <c r="G204" s="294"/>
      <c r="H204" s="294"/>
      <c r="I204" s="294"/>
      <c r="J204" s="294"/>
      <c r="K204" s="295"/>
    </row>
    <row r="205" ht="25.5" customHeight="1">
      <c r="B205" s="293"/>
      <c r="C205" s="362" t="s">
        <v>763</v>
      </c>
      <c r="D205" s="362"/>
      <c r="E205" s="362"/>
      <c r="F205" s="362" t="s">
        <v>764</v>
      </c>
      <c r="G205" s="363"/>
      <c r="H205" s="362" t="s">
        <v>765</v>
      </c>
      <c r="I205" s="362"/>
      <c r="J205" s="362"/>
      <c r="K205" s="295"/>
    </row>
    <row r="206" ht="5.25" customHeight="1">
      <c r="B206" s="326"/>
      <c r="C206" s="323"/>
      <c r="D206" s="323"/>
      <c r="E206" s="323"/>
      <c r="F206" s="323"/>
      <c r="G206" s="303"/>
      <c r="H206" s="323"/>
      <c r="I206" s="323"/>
      <c r="J206" s="323"/>
      <c r="K206" s="347"/>
    </row>
    <row r="207" ht="15" customHeight="1">
      <c r="B207" s="326"/>
      <c r="C207" s="303" t="s">
        <v>755</v>
      </c>
      <c r="D207" s="303"/>
      <c r="E207" s="303"/>
      <c r="F207" s="325" t="s">
        <v>43</v>
      </c>
      <c r="G207" s="303"/>
      <c r="H207" s="303" t="s">
        <v>766</v>
      </c>
      <c r="I207" s="303"/>
      <c r="J207" s="303"/>
      <c r="K207" s="347"/>
    </row>
    <row r="208" ht="15" customHeight="1">
      <c r="B208" s="326"/>
      <c r="C208" s="332"/>
      <c r="D208" s="303"/>
      <c r="E208" s="303"/>
      <c r="F208" s="325" t="s">
        <v>44</v>
      </c>
      <c r="G208" s="303"/>
      <c r="H208" s="303" t="s">
        <v>767</v>
      </c>
      <c r="I208" s="303"/>
      <c r="J208" s="303"/>
      <c r="K208" s="347"/>
    </row>
    <row r="209" ht="15" customHeight="1">
      <c r="B209" s="326"/>
      <c r="C209" s="332"/>
      <c r="D209" s="303"/>
      <c r="E209" s="303"/>
      <c r="F209" s="325" t="s">
        <v>47</v>
      </c>
      <c r="G209" s="303"/>
      <c r="H209" s="303" t="s">
        <v>768</v>
      </c>
      <c r="I209" s="303"/>
      <c r="J209" s="303"/>
      <c r="K209" s="347"/>
    </row>
    <row r="210" ht="15" customHeight="1">
      <c r="B210" s="326"/>
      <c r="C210" s="303"/>
      <c r="D210" s="303"/>
      <c r="E210" s="303"/>
      <c r="F210" s="325" t="s">
        <v>45</v>
      </c>
      <c r="G210" s="303"/>
      <c r="H210" s="303" t="s">
        <v>769</v>
      </c>
      <c r="I210" s="303"/>
      <c r="J210" s="303"/>
      <c r="K210" s="347"/>
    </row>
    <row r="211" ht="15" customHeight="1">
      <c r="B211" s="326"/>
      <c r="C211" s="303"/>
      <c r="D211" s="303"/>
      <c r="E211" s="303"/>
      <c r="F211" s="325" t="s">
        <v>46</v>
      </c>
      <c r="G211" s="303"/>
      <c r="H211" s="303" t="s">
        <v>770</v>
      </c>
      <c r="I211" s="303"/>
      <c r="J211" s="303"/>
      <c r="K211" s="347"/>
    </row>
    <row r="212" ht="15" customHeight="1">
      <c r="B212" s="326"/>
      <c r="C212" s="303"/>
      <c r="D212" s="303"/>
      <c r="E212" s="303"/>
      <c r="F212" s="325"/>
      <c r="G212" s="303"/>
      <c r="H212" s="303"/>
      <c r="I212" s="303"/>
      <c r="J212" s="303"/>
      <c r="K212" s="347"/>
    </row>
    <row r="213" ht="15" customHeight="1">
      <c r="B213" s="326"/>
      <c r="C213" s="303" t="s">
        <v>711</v>
      </c>
      <c r="D213" s="303"/>
      <c r="E213" s="303"/>
      <c r="F213" s="325" t="s">
        <v>78</v>
      </c>
      <c r="G213" s="303"/>
      <c r="H213" s="303" t="s">
        <v>771</v>
      </c>
      <c r="I213" s="303"/>
      <c r="J213" s="303"/>
      <c r="K213" s="347"/>
    </row>
    <row r="214" ht="15" customHeight="1">
      <c r="B214" s="326"/>
      <c r="C214" s="332"/>
      <c r="D214" s="303"/>
      <c r="E214" s="303"/>
      <c r="F214" s="325" t="s">
        <v>608</v>
      </c>
      <c r="G214" s="303"/>
      <c r="H214" s="303" t="s">
        <v>609</v>
      </c>
      <c r="I214" s="303"/>
      <c r="J214" s="303"/>
      <c r="K214" s="347"/>
    </row>
    <row r="215" ht="15" customHeight="1">
      <c r="B215" s="326"/>
      <c r="C215" s="303"/>
      <c r="D215" s="303"/>
      <c r="E215" s="303"/>
      <c r="F215" s="325" t="s">
        <v>606</v>
      </c>
      <c r="G215" s="303"/>
      <c r="H215" s="303" t="s">
        <v>772</v>
      </c>
      <c r="I215" s="303"/>
      <c r="J215" s="303"/>
      <c r="K215" s="347"/>
    </row>
    <row r="216" ht="15" customHeight="1">
      <c r="B216" s="364"/>
      <c r="C216" s="332"/>
      <c r="D216" s="332"/>
      <c r="E216" s="332"/>
      <c r="F216" s="325" t="s">
        <v>87</v>
      </c>
      <c r="G216" s="310"/>
      <c r="H216" s="351" t="s">
        <v>610</v>
      </c>
      <c r="I216" s="351"/>
      <c r="J216" s="351"/>
      <c r="K216" s="365"/>
    </row>
    <row r="217" ht="15" customHeight="1">
      <c r="B217" s="364"/>
      <c r="C217" s="332"/>
      <c r="D217" s="332"/>
      <c r="E217" s="332"/>
      <c r="F217" s="325" t="s">
        <v>611</v>
      </c>
      <c r="G217" s="310"/>
      <c r="H217" s="351" t="s">
        <v>773</v>
      </c>
      <c r="I217" s="351"/>
      <c r="J217" s="351"/>
      <c r="K217" s="365"/>
    </row>
    <row r="218" ht="15" customHeight="1">
      <c r="B218" s="364"/>
      <c r="C218" s="332"/>
      <c r="D218" s="332"/>
      <c r="E218" s="332"/>
      <c r="F218" s="366"/>
      <c r="G218" s="310"/>
      <c r="H218" s="367"/>
      <c r="I218" s="367"/>
      <c r="J218" s="367"/>
      <c r="K218" s="365"/>
    </row>
    <row r="219" ht="15" customHeight="1">
      <c r="B219" s="364"/>
      <c r="C219" s="303" t="s">
        <v>735</v>
      </c>
      <c r="D219" s="332"/>
      <c r="E219" s="332"/>
      <c r="F219" s="325">
        <v>1</v>
      </c>
      <c r="G219" s="310"/>
      <c r="H219" s="351" t="s">
        <v>774</v>
      </c>
      <c r="I219" s="351"/>
      <c r="J219" s="351"/>
      <c r="K219" s="365"/>
    </row>
    <row r="220" ht="15" customHeight="1">
      <c r="B220" s="364"/>
      <c r="C220" s="332"/>
      <c r="D220" s="332"/>
      <c r="E220" s="332"/>
      <c r="F220" s="325">
        <v>2</v>
      </c>
      <c r="G220" s="310"/>
      <c r="H220" s="351" t="s">
        <v>775</v>
      </c>
      <c r="I220" s="351"/>
      <c r="J220" s="351"/>
      <c r="K220" s="365"/>
    </row>
    <row r="221" ht="15" customHeight="1">
      <c r="B221" s="364"/>
      <c r="C221" s="332"/>
      <c r="D221" s="332"/>
      <c r="E221" s="332"/>
      <c r="F221" s="325">
        <v>3</v>
      </c>
      <c r="G221" s="310"/>
      <c r="H221" s="351" t="s">
        <v>776</v>
      </c>
      <c r="I221" s="351"/>
      <c r="J221" s="351"/>
      <c r="K221" s="365"/>
    </row>
    <row r="222" ht="15" customHeight="1">
      <c r="B222" s="364"/>
      <c r="C222" s="332"/>
      <c r="D222" s="332"/>
      <c r="E222" s="332"/>
      <c r="F222" s="325">
        <v>4</v>
      </c>
      <c r="G222" s="310"/>
      <c r="H222" s="351" t="s">
        <v>777</v>
      </c>
      <c r="I222" s="351"/>
      <c r="J222" s="351"/>
      <c r="K222" s="365"/>
    </row>
    <row r="223" ht="12.75" customHeight="1">
      <c r="B223" s="368"/>
      <c r="C223" s="369"/>
      <c r="D223" s="369"/>
      <c r="E223" s="369"/>
      <c r="F223" s="369"/>
      <c r="G223" s="369"/>
      <c r="H223" s="369"/>
      <c r="I223" s="369"/>
      <c r="J223" s="369"/>
      <c r="K223" s="370"/>
    </row>
  </sheetData>
  <sheetProtection autoFilter="0" deleteColumns="0" deleteRows="0" formatCells="0" formatColumns="0" formatRows="0" insertColumns="0" insertHyperlinks="0" insertRows="0" pivotTables="0" sort="0"/>
  <mergeCells count="77">
    <mergeCell ref="H222:J222"/>
    <mergeCell ref="C204:J204"/>
    <mergeCell ref="H215:J215"/>
    <mergeCell ref="H216:J216"/>
    <mergeCell ref="H217:J217"/>
    <mergeCell ref="H208:J208"/>
    <mergeCell ref="H209:J209"/>
    <mergeCell ref="H219:J219"/>
    <mergeCell ref="H220:J220"/>
    <mergeCell ref="H221:J221"/>
    <mergeCell ref="H205:J205"/>
    <mergeCell ref="H207:J207"/>
    <mergeCell ref="H210:J210"/>
    <mergeCell ref="H211:J211"/>
    <mergeCell ref="H213:J213"/>
    <mergeCell ref="H214:J214"/>
    <mergeCell ref="G45:J45"/>
    <mergeCell ref="D27:J27"/>
    <mergeCell ref="F23:J23"/>
    <mergeCell ref="C25:J25"/>
    <mergeCell ref="C26:J26"/>
    <mergeCell ref="C3:J3"/>
    <mergeCell ref="C9:J9"/>
    <mergeCell ref="D10:J10"/>
    <mergeCell ref="C4:J4"/>
    <mergeCell ref="C6:J6"/>
    <mergeCell ref="C7:J7"/>
    <mergeCell ref="D11:J11"/>
    <mergeCell ref="D15:J15"/>
    <mergeCell ref="D16:J16"/>
    <mergeCell ref="D17:J17"/>
    <mergeCell ref="F18:J18"/>
    <mergeCell ref="F19:J19"/>
    <mergeCell ref="F20:J20"/>
    <mergeCell ref="F21:J21"/>
    <mergeCell ref="F22:J22"/>
    <mergeCell ref="C122:J122"/>
    <mergeCell ref="C102:J102"/>
    <mergeCell ref="C147:J147"/>
    <mergeCell ref="C171:J171"/>
    <mergeCell ref="D28:J28"/>
    <mergeCell ref="D30:J30"/>
    <mergeCell ref="D31:J31"/>
    <mergeCell ref="D33:J33"/>
    <mergeCell ref="D34:J34"/>
    <mergeCell ref="D35:J35"/>
    <mergeCell ref="G36:J36"/>
    <mergeCell ref="G37:J37"/>
    <mergeCell ref="G38:J38"/>
    <mergeCell ref="G40:J40"/>
    <mergeCell ref="G39:J39"/>
    <mergeCell ref="G41:J41"/>
    <mergeCell ref="G42:J42"/>
    <mergeCell ref="G43:J43"/>
    <mergeCell ref="G44:J44"/>
    <mergeCell ref="C75:J75"/>
    <mergeCell ref="D70:J70"/>
    <mergeCell ref="D66:J66"/>
    <mergeCell ref="D65:J65"/>
    <mergeCell ref="D67:J67"/>
    <mergeCell ref="D68:J68"/>
    <mergeCell ref="D69:J69"/>
    <mergeCell ref="D47:J47"/>
    <mergeCell ref="E48:J48"/>
    <mergeCell ref="E49:J49"/>
    <mergeCell ref="E50:J50"/>
    <mergeCell ref="D51:J51"/>
    <mergeCell ref="C52:J52"/>
    <mergeCell ref="C57:J57"/>
    <mergeCell ref="C54:J54"/>
    <mergeCell ref="C55:J55"/>
    <mergeCell ref="D58:J58"/>
    <mergeCell ref="D59:J59"/>
    <mergeCell ref="D60:J60"/>
    <mergeCell ref="D61:J61"/>
    <mergeCell ref="D62:J62"/>
    <mergeCell ref="D63:J63"/>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Darja Kolkova</dc:creator>
  <cp:lastModifiedBy>Darja Kolkova</cp:lastModifiedBy>
  <dcterms:created xsi:type="dcterms:W3CDTF">2019-06-03T12:59:16Z</dcterms:created>
  <dcterms:modified xsi:type="dcterms:W3CDTF">2019-06-03T12:59:20Z</dcterms:modified>
</cp:coreProperties>
</file>